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w1\Desktop\"/>
    </mc:Choice>
  </mc:AlternateContent>
  <bookViews>
    <workbookView xWindow="0" yWindow="0" windowWidth="27840" windowHeight="12195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1" l="1"/>
  <c r="G88" i="1"/>
  <c r="G92" i="1"/>
  <c r="H88" i="1"/>
  <c r="G78" i="1"/>
  <c r="I78" i="1" l="1"/>
  <c r="I79" i="1" s="1"/>
  <c r="J78" i="1"/>
  <c r="J79" i="1" s="1"/>
  <c r="H78" i="1"/>
  <c r="I103" i="1" l="1"/>
  <c r="J131" i="1" s="1"/>
  <c r="J103" i="1"/>
  <c r="H103" i="1"/>
  <c r="I131" i="1" s="1"/>
  <c r="G103" i="1"/>
  <c r="H53" i="1"/>
  <c r="I53" i="1" l="1"/>
  <c r="J53" i="1"/>
  <c r="G53" i="1"/>
  <c r="G102" i="1" l="1"/>
  <c r="H132" i="1" s="1"/>
  <c r="G66" i="1"/>
  <c r="G54" i="1"/>
  <c r="G35" i="1"/>
  <c r="H100" i="1"/>
  <c r="I128" i="1" s="1"/>
  <c r="H90" i="1"/>
  <c r="I120" i="1" s="1"/>
  <c r="H93" i="1"/>
  <c r="H98" i="1"/>
  <c r="H99" i="1"/>
  <c r="I88" i="1"/>
  <c r="I90" i="1"/>
  <c r="I98" i="1"/>
  <c r="I99" i="1"/>
  <c r="I92" i="1"/>
  <c r="J129" i="1" s="1"/>
  <c r="J88" i="1"/>
  <c r="J90" i="1"/>
  <c r="J98" i="1"/>
  <c r="J99" i="1"/>
  <c r="J92" i="1"/>
  <c r="K129" i="1" s="1"/>
  <c r="G93" i="1"/>
  <c r="G90" i="1"/>
  <c r="H120" i="1" s="1"/>
  <c r="H129" i="1"/>
  <c r="G98" i="1"/>
  <c r="G99" i="1"/>
  <c r="G100" i="1"/>
  <c r="H128" i="1" s="1"/>
  <c r="G105" i="1"/>
  <c r="H127" i="1" s="1"/>
  <c r="K131" i="1"/>
  <c r="H105" i="1"/>
  <c r="I105" i="1"/>
  <c r="J105" i="1"/>
  <c r="I100" i="1"/>
  <c r="J100" i="1"/>
  <c r="J102" i="1"/>
  <c r="K132" i="1" s="1"/>
  <c r="I102" i="1"/>
  <c r="J132" i="1" s="1"/>
  <c r="H102" i="1"/>
  <c r="I132" i="1" s="1"/>
  <c r="G83" i="1"/>
  <c r="G84" i="1" s="1"/>
  <c r="H83" i="1"/>
  <c r="J83" i="1"/>
  <c r="J84" i="1" s="1"/>
  <c r="J85" i="1" s="1"/>
  <c r="I83" i="1"/>
  <c r="I84" i="1" s="1"/>
  <c r="I85" i="1" s="1"/>
  <c r="H84" i="1"/>
  <c r="I66" i="1"/>
  <c r="I67" i="1" s="1"/>
  <c r="J66" i="1"/>
  <c r="J67" i="1" s="1"/>
  <c r="H66" i="1"/>
  <c r="H67" i="1" s="1"/>
  <c r="I93" i="1"/>
  <c r="I94" i="1"/>
  <c r="I95" i="1"/>
  <c r="I96" i="1"/>
  <c r="I97" i="1"/>
  <c r="I101" i="1"/>
  <c r="I104" i="1"/>
  <c r="J93" i="1"/>
  <c r="J94" i="1"/>
  <c r="J95" i="1"/>
  <c r="J96" i="1"/>
  <c r="J97" i="1"/>
  <c r="J101" i="1"/>
  <c r="J104" i="1"/>
  <c r="H101" i="1"/>
  <c r="H92" i="1"/>
  <c r="I129" i="1" s="1"/>
  <c r="H94" i="1"/>
  <c r="H96" i="1"/>
  <c r="H97" i="1"/>
  <c r="H104" i="1"/>
  <c r="J22" i="1"/>
  <c r="J28" i="1"/>
  <c r="J59" i="1"/>
  <c r="H54" i="1"/>
  <c r="H59" i="1"/>
  <c r="H28" i="1"/>
  <c r="H22" i="1"/>
  <c r="H35" i="1"/>
  <c r="H38" i="1"/>
  <c r="I28" i="1"/>
  <c r="G28" i="1"/>
  <c r="I22" i="1"/>
  <c r="G22" i="1"/>
  <c r="I35" i="1"/>
  <c r="I38" i="1"/>
  <c r="J35" i="1"/>
  <c r="J38" i="1"/>
  <c r="G38" i="1"/>
  <c r="G89" i="1"/>
  <c r="G94" i="1"/>
  <c r="G104" i="1"/>
  <c r="G97" i="1"/>
  <c r="G96" i="1"/>
  <c r="I54" i="1"/>
  <c r="J54" i="1"/>
  <c r="G79" i="1"/>
  <c r="G67" i="1"/>
  <c r="G59" i="1"/>
  <c r="G101" i="1"/>
  <c r="I59" i="1"/>
  <c r="I117" i="1" l="1"/>
  <c r="J39" i="1"/>
  <c r="H91" i="1"/>
  <c r="H106" i="1" s="1"/>
  <c r="H29" i="1"/>
  <c r="G39" i="1"/>
  <c r="G29" i="1"/>
  <c r="J117" i="1"/>
  <c r="H39" i="1"/>
  <c r="I126" i="1"/>
  <c r="I116" i="1" s="1"/>
  <c r="H117" i="1"/>
  <c r="I39" i="1"/>
  <c r="K120" i="1"/>
  <c r="G85" i="1"/>
  <c r="K126" i="1"/>
  <c r="G68" i="1"/>
  <c r="K117" i="1"/>
  <c r="H126" i="1"/>
  <c r="J126" i="1"/>
  <c r="I68" i="1"/>
  <c r="J68" i="1"/>
  <c r="K130" i="1"/>
  <c r="G106" i="1"/>
  <c r="J130" i="1"/>
  <c r="H68" i="1"/>
  <c r="I130" i="1"/>
  <c r="H131" i="1"/>
  <c r="H130" i="1" s="1"/>
  <c r="J120" i="1"/>
  <c r="J29" i="1"/>
  <c r="J40" i="1" s="1"/>
  <c r="I29" i="1"/>
  <c r="I40" i="1" s="1"/>
  <c r="J91" i="1"/>
  <c r="J106" i="1" s="1"/>
  <c r="I91" i="1"/>
  <c r="I106" i="1" s="1"/>
  <c r="H40" i="1" l="1"/>
  <c r="J116" i="1"/>
  <c r="J133" i="1" s="1"/>
  <c r="G40" i="1"/>
  <c r="G86" i="1" s="1"/>
  <c r="H116" i="1"/>
  <c r="H133" i="1" s="1"/>
  <c r="K116" i="1"/>
  <c r="K133" i="1" s="1"/>
  <c r="I133" i="1"/>
  <c r="I86" i="1"/>
  <c r="J86" i="1"/>
  <c r="H79" i="1"/>
  <c r="H85" i="1" s="1"/>
  <c r="H86" i="1" s="1"/>
</calcChain>
</file>

<file path=xl/sharedStrings.xml><?xml version="1.0" encoding="utf-8"?>
<sst xmlns="http://schemas.openxmlformats.org/spreadsheetml/2006/main" count="317" uniqueCount="185">
  <si>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</si>
  <si>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</si>
  <si>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</si>
  <si>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</si>
  <si>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</si>
  <si>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Finansavimo šaltinis</t>
  </si>
  <si>
    <t>Produkto  kriterijaus</t>
  </si>
  <si>
    <t>pavadinimas, mato vnt.</t>
  </si>
  <si>
    <t>planas</t>
  </si>
  <si>
    <t>01</t>
  </si>
  <si>
    <t>tūkst. Eur</t>
  </si>
  <si>
    <t>(1c forma)</t>
  </si>
  <si>
    <t>Iš viso</t>
  </si>
  <si>
    <t>Iš viso uždaviniui</t>
  </si>
  <si>
    <t>Iš viso tikslui</t>
  </si>
  <si>
    <t>Iš viso programai</t>
  </si>
  <si>
    <t>(1c/1 forma)</t>
  </si>
  <si>
    <t>FINANSAVIMO ŠALTINIŲ SUVESTINĖ</t>
  </si>
  <si>
    <t>Finansavimo šaltiniai</t>
  </si>
  <si>
    <t>1.</t>
  </si>
  <si>
    <t xml:space="preserve">Savivaldybės biudžeto lėšos </t>
  </si>
  <si>
    <t>1.1.</t>
  </si>
  <si>
    <t>Savivaldybės biudžeto lėšos (SB)</t>
  </si>
  <si>
    <t>1.2.</t>
  </si>
  <si>
    <t>Paskolų lėšos PS</t>
  </si>
  <si>
    <t>1.3.</t>
  </si>
  <si>
    <t>Programų lėšų likutis SB (LIK)</t>
  </si>
  <si>
    <t>1.4.</t>
  </si>
  <si>
    <t>Mokinio krepšelio lėšos VB (MK)</t>
  </si>
  <si>
    <t>1.5.</t>
  </si>
  <si>
    <t>Lėšos valstybės deleguotoms funkcijoms atlikti VB (VF)</t>
  </si>
  <si>
    <t>1.6.</t>
  </si>
  <si>
    <t>Kitos valstybės biudžeto lėšos VB (KT)</t>
  </si>
  <si>
    <t>1.7.</t>
  </si>
  <si>
    <r>
      <t>Valstybės investicijų projektų</t>
    </r>
    <r>
      <rPr>
        <sz val="10"/>
        <color indexed="60"/>
        <rFont val="Times New Roman"/>
        <family val="1"/>
        <charset val="186"/>
      </rPr>
      <t xml:space="preserve"> l</t>
    </r>
    <r>
      <rPr>
        <sz val="10"/>
        <rFont val="Times New Roman"/>
        <family val="1"/>
        <charset val="186"/>
      </rPr>
      <t>ėšos VB (VIP)</t>
    </r>
  </si>
  <si>
    <t>1.8.</t>
  </si>
  <si>
    <t>Kelių priežiūros programos lėšos VB (KPP)</t>
  </si>
  <si>
    <t>1.9.</t>
  </si>
  <si>
    <t>Europos Sąjungos lėšos ES</t>
  </si>
  <si>
    <t>1.10.</t>
  </si>
  <si>
    <t>Įstaigų pajamų lėšos SP</t>
  </si>
  <si>
    <t>1.11.</t>
  </si>
  <si>
    <t>2.</t>
  </si>
  <si>
    <t>Kitos lėšos (KT)</t>
  </si>
  <si>
    <t>Iš viso finansavimas programai  (1 eilutė + 2 eilutė)</t>
  </si>
  <si>
    <t>Ugdymo turinimo perteikimas, ugdant mokinių kritinį mąstymą.</t>
  </si>
  <si>
    <t>02</t>
  </si>
  <si>
    <t>03</t>
  </si>
  <si>
    <t>VB</t>
  </si>
  <si>
    <t>SB</t>
  </si>
  <si>
    <t>D</t>
  </si>
  <si>
    <t>SP</t>
  </si>
  <si>
    <t>Mokinių skaičius mokykloje</t>
  </si>
  <si>
    <t>Mokinių mokymas ligoninėje</t>
  </si>
  <si>
    <t xml:space="preserve">Mokymo ligoninėje administravimas </t>
  </si>
  <si>
    <t>Ugdymo proceso organizavimas</t>
  </si>
  <si>
    <t>ES</t>
  </si>
  <si>
    <t>Visi pedagoginiai darbuotojai</t>
  </si>
  <si>
    <t>Visi ligoninėje mokantys mokinius mokytojai</t>
  </si>
  <si>
    <t>KT(2%)</t>
  </si>
  <si>
    <t>Renginių su Medelyno bendruomene organizavimas</t>
  </si>
  <si>
    <t>KT (proj.)</t>
  </si>
  <si>
    <t>KT (2%)</t>
  </si>
  <si>
    <t>Iš viso uždaviniui:</t>
  </si>
  <si>
    <t>UŽDAVINYS. Mokinių saviraiškos poreikių tenkinimas</t>
  </si>
  <si>
    <t>PROGRAMOS PAVADINIMAS Šiaulių Medelyno progimnazijos švietimo prieinamumo ir kokybės užtikrinimo programa</t>
  </si>
  <si>
    <t>VB (VIP)</t>
  </si>
  <si>
    <t>Aplinkos darbuotojų kvalif. kėlimas 3 darbuotojai</t>
  </si>
  <si>
    <t>"Mokinių bendrųjų kompetencijų ugdymo programos" įgyvendinimas</t>
  </si>
  <si>
    <t>PROGRAMOS TIKSLAS. Mokyklos materialinės ir techninės bazės stiprinimas</t>
  </si>
  <si>
    <t>KT(ES)</t>
  </si>
  <si>
    <t>Iš viso:</t>
  </si>
  <si>
    <t>KT(Proj.)</t>
  </si>
  <si>
    <t>KT (SB)</t>
  </si>
  <si>
    <t xml:space="preserve">PROGRAMOS TIKSLAS. Ugdymo proceso organizavimas, sudarant galimybes mokinių gebėjimams atsiskleisti </t>
  </si>
  <si>
    <t>190531037</t>
  </si>
  <si>
    <t>Tėvų įmokos</t>
  </si>
  <si>
    <t>Įrengta PUG žaidimų aikštelė</t>
  </si>
  <si>
    <t>Pailgintų priešmokyklinio ugdymo grupių atidarymas bendrojo ugdymo mokyklose</t>
  </si>
  <si>
    <t>PUG atidarymas</t>
  </si>
  <si>
    <t>Valst.biudžetas darbo apmok.</t>
  </si>
  <si>
    <t>STRATEGINIS TIKSLAS: Užtikrinti visuomenės poreikius tenkinančių švietimo, kultūros, sporto, sveikatos ir socialinių paslaugų kokybę ir įvairovę</t>
  </si>
  <si>
    <t>Darbo apmokėjimo įstatymui laipsniškai įgyvendinti</t>
  </si>
  <si>
    <t>Atliekų tvarkymo aikštelės įrengimas</t>
  </si>
  <si>
    <t>Projektas "Rūšiuoju atliekas-gyvenu švariai, tvarkingai, sveikai"</t>
  </si>
  <si>
    <t>Aikštelių įrengimas</t>
  </si>
  <si>
    <t>SB (KT)</t>
  </si>
  <si>
    <t>VB (KT)</t>
  </si>
  <si>
    <t>Projektas "Ïšvenkime traumų-VIII" 146 mok.</t>
  </si>
  <si>
    <t>Savivaldybės biudžeto lėšos</t>
  </si>
  <si>
    <t>Ugdymo(si) aplinkos tobulinimas</t>
  </si>
  <si>
    <t>UŽDAVINYS. Mokyklos pedagogų kompetencijų, tėvų švietimo ir įtraukties į ugdymo procesą tobulinimas.</t>
  </si>
  <si>
    <t>PROGRAMOS TIKSLAS. Mokinių veiklumo ugdymas(is)</t>
  </si>
  <si>
    <t xml:space="preserve">PUG atidarymas bendrojo ugdymo mokykloje </t>
  </si>
  <si>
    <t>0,2</t>
  </si>
  <si>
    <t>Edukaciniai užsiėmimai Kultūros krepšelis</t>
  </si>
  <si>
    <t>6,1</t>
  </si>
  <si>
    <t>5,0</t>
  </si>
  <si>
    <t>Tarpmokyklinės strateginės partnerystės projektas "Erasmus+2",  "My little Europe", 15 mokytojų.</t>
  </si>
  <si>
    <t>Forma patvirtinta</t>
  </si>
  <si>
    <t>Šiaulių miesto savivaldybės administracijos direktoriaus 2017 m. gruodžio 1 d. įsakymu Nr. A - 1766</t>
  </si>
  <si>
    <t>Kitos projektų lėšos ES-87,52% ir VB-12,48%</t>
  </si>
  <si>
    <t>Likučiai</t>
  </si>
  <si>
    <t>2022 metai</t>
  </si>
  <si>
    <t>UŽDAVINYS. Ugdymo proceso tobulinimas, taikant aktyviuosius mokymo(si) būdus ir priemones, gerinant mokinių pasiekimus</t>
  </si>
  <si>
    <t>Ugdytinių pasiekimų gerinimas, siekiant individualios vaiko pažangos.</t>
  </si>
  <si>
    <t>Ugdymo(si) aplinkos tobulinimo lėšų panaudojimas</t>
  </si>
  <si>
    <t>Tikslinių partnerysčių plėtojimas.</t>
  </si>
  <si>
    <t>Iniciatyvų padedančių ugdytiniams mokytis ir gerinti mokymo(si) rezultatus skaičius</t>
  </si>
  <si>
    <t>Neformaliojo švietimo paslaugų įvairovės sudarymas.</t>
  </si>
  <si>
    <t>Neformaliojo švietimo tiekėjų programų, vykdomų mokykloje, skaičius</t>
  </si>
  <si>
    <t>Tarptautinių projektų galimybių plėtojimas.</t>
  </si>
  <si>
    <t>UŽDAVINYS. Skirtingų gebėjimų mokinių ugdymo(si) organizavimo tobulinimas</t>
  </si>
  <si>
    <t>Edukacinių  išvykų ir kitų veiklų plėtra</t>
  </si>
  <si>
    <t>Mokinių, dalyvaujančių kultūriniuose-edukaciniuose renginiuose, dalis</t>
  </si>
  <si>
    <t>Socialiai aktyvių mokinių skaičius</t>
  </si>
  <si>
    <t>Makinių dalyvaujančių pažintinėje veikloje, dalis</t>
  </si>
  <si>
    <t>Mokinių socialinių kompetencijų ugdymo tobulinimas</t>
  </si>
  <si>
    <t>UŽDAVINYS. Saugių ugdymo(si) sąlygų ir sveikatinimo kompetencijos ugdymo tobulinimas</t>
  </si>
  <si>
    <t>Naujai atvykusių mokinių skaičius</t>
  </si>
  <si>
    <t>Sveikatinimo kompetencijos ugdymas</t>
  </si>
  <si>
    <t>Įstaigų, bendradarbiaujančių sveikatos stiprinimo srityje skaičius</t>
  </si>
  <si>
    <t>Bendruomenės ekologinės etikos ugdymo stiprinimas</t>
  </si>
  <si>
    <t>Renginių ekologijos tema skaičius</t>
  </si>
  <si>
    <t>Mokyklų mainų strateginės partnerystės projektas "Sveiki žingsniai geresnės ateities link", Erasmus+ KA2.</t>
  </si>
  <si>
    <t>Mokytojų kvalifikacijos tobulinimas tarptautiniame projekte. Erasmus+KA1</t>
  </si>
  <si>
    <t>Mokyklų mainų strateginės partnerystės projektas"Mūsų ateitis- Robotika". Erasmus+ KA2</t>
  </si>
  <si>
    <t>Mokymo lėšos</t>
  </si>
  <si>
    <t xml:space="preserve">Valstybės biudžeto lėšos (saivaldybės iždas) </t>
  </si>
  <si>
    <t>Įstaigos pajamų lėšos-atsitiktinės paslaugos</t>
  </si>
  <si>
    <t>Įstaigos pajamų lėšos-įmokos už paslaugas</t>
  </si>
  <si>
    <t>Europos Sąjungos lėšos (ne savivaldybės iždas)</t>
  </si>
  <si>
    <t>Kitų šaltinių lėšos</t>
  </si>
  <si>
    <t>Praėjusių metų likučiai</t>
  </si>
  <si>
    <t>Valstybės biudžeto lėšos - mokymo lėšos</t>
  </si>
  <si>
    <t>Valstybės investicijų projektų lėšos</t>
  </si>
  <si>
    <t>UŽDAVINYS. Ugdymo(si) aplinkų modernizavimas</t>
  </si>
  <si>
    <t>Edukacinių erdvių lauko teritorijoje kūrimas.</t>
  </si>
  <si>
    <t>1.12.</t>
  </si>
  <si>
    <t>2.1</t>
  </si>
  <si>
    <t>2.2</t>
  </si>
  <si>
    <t>Kitų šaltinių lėšos (2%)</t>
  </si>
  <si>
    <t>1.13.</t>
  </si>
  <si>
    <t xml:space="preserve">Įstaigų pajamų lėšos (Praėjusių metų likučiai) </t>
  </si>
  <si>
    <t>2023 metų išlaidų projektas</t>
  </si>
  <si>
    <t>2023 metai</t>
  </si>
  <si>
    <t xml:space="preserve"> ŠVIETIMO PRIEINAMUMO IR KOKYBĖS UŽTIKRINIMO PROGRAMA  Nr. 08</t>
  </si>
  <si>
    <t>2023 metų lėšų projektas</t>
  </si>
  <si>
    <t>22,4</t>
  </si>
  <si>
    <t>28,3</t>
  </si>
  <si>
    <t>Mokyklų mainų strateginės partnerystės projektas "Būk saugus skaitmeniniame pasaulyje"Erasmus + KA229</t>
  </si>
  <si>
    <t>16,4</t>
  </si>
  <si>
    <t>18,8</t>
  </si>
  <si>
    <t>Mokyklų mainų strateginės partnerystės projektas "Eko -Kariai Mažais-Žingsneliais" Erasmus + KA2</t>
  </si>
  <si>
    <t>Mokyklų mainų strateginės partnerystės projektas "Ištiesk pagalbos ranką" Erasmus + KA2</t>
  </si>
  <si>
    <t>Vykdomų Erasmus+ KA2   projektų skaičius:</t>
  </si>
  <si>
    <t>Vadovų, mokytojų ir pagalbos specialistų kompetencijų tobulinimas.</t>
  </si>
  <si>
    <t>Prevencijos programų ir naujai atvykusių mokinių ugdymo tobulinimas.</t>
  </si>
  <si>
    <t>Medelyno progimnazijos edukacinių erdvių kūrimas.</t>
  </si>
  <si>
    <r>
      <t>Mokyklų mainų strateginės partnerystės projektas "Drugelio efektas matematikai su Stem" "Erasmus + KA229</t>
    </r>
    <r>
      <rPr>
        <sz val="8"/>
        <color theme="1"/>
        <rFont val="Times New Roman"/>
        <family val="1"/>
      </rPr>
      <t xml:space="preserve"> (</t>
    </r>
    <r>
      <rPr>
        <sz val="10"/>
        <color theme="1"/>
        <rFont val="Times New Roman"/>
        <family val="1"/>
      </rPr>
      <t>Koordinatoriai)</t>
    </r>
  </si>
  <si>
    <t>Skaitmeninio turinio diegimas, klasių skaičius.</t>
  </si>
  <si>
    <t>2021 metais patvirtinti asignavimai</t>
  </si>
  <si>
    <t>2022 metų  lėšų poreikis</t>
  </si>
  <si>
    <t>2024 metų išlaidų projektas</t>
  </si>
  <si>
    <t>2024 metai</t>
  </si>
  <si>
    <t xml:space="preserve">ŠIAULIŲ MEDELYNO PROGIMNAZIJOAS 2022-2024 METŲ VEIKLOS PLANO </t>
  </si>
  <si>
    <t xml:space="preserve"> 2021 metais patvirtinti asignavimai</t>
  </si>
  <si>
    <t>2022 metais lėšų poreikis</t>
  </si>
  <si>
    <t>2024 metų lėšų projektas</t>
  </si>
  <si>
    <t>0</t>
  </si>
  <si>
    <t>5,7</t>
  </si>
  <si>
    <t>30,3</t>
  </si>
  <si>
    <t>24,4</t>
  </si>
  <si>
    <t>20,8</t>
  </si>
  <si>
    <t>19,5</t>
  </si>
  <si>
    <t>6,0</t>
  </si>
  <si>
    <r>
      <t xml:space="preserve">SP </t>
    </r>
    <r>
      <rPr>
        <b/>
        <sz val="6"/>
        <rFont val="Times New Roman"/>
        <family val="1"/>
        <charset val="186"/>
      </rPr>
      <t>(33lėšos)</t>
    </r>
  </si>
  <si>
    <r>
      <t xml:space="preserve">SP </t>
    </r>
    <r>
      <rPr>
        <b/>
        <sz val="6"/>
        <rFont val="Times New Roman"/>
        <family val="1"/>
        <charset val="186"/>
      </rPr>
      <t>(32 lėšos)</t>
    </r>
  </si>
  <si>
    <r>
      <t xml:space="preserve">D </t>
    </r>
    <r>
      <rPr>
        <b/>
        <sz val="6"/>
        <rFont val="Times New Roman"/>
        <family val="1"/>
        <charset val="186"/>
      </rPr>
      <t>(1431 lėšos)</t>
    </r>
  </si>
  <si>
    <r>
      <t xml:space="preserve">VB </t>
    </r>
    <r>
      <rPr>
        <sz val="6"/>
        <rFont val="Times New Roman"/>
        <family val="1"/>
        <charset val="186"/>
      </rPr>
      <t>(141lėšos)</t>
    </r>
  </si>
  <si>
    <r>
      <t xml:space="preserve">SB </t>
    </r>
    <r>
      <rPr>
        <b/>
        <sz val="6"/>
        <rFont val="Times New Roman"/>
        <family val="1"/>
        <charset val="186"/>
      </rPr>
      <t>(151 lėšos)</t>
    </r>
  </si>
  <si>
    <t>Įrengtas sportinis kompleksas lauke</t>
  </si>
  <si>
    <t>Nauja IKT technika aprūpintų kabinetų skaičius</t>
  </si>
  <si>
    <r>
      <t xml:space="preserve">VB </t>
    </r>
    <r>
      <rPr>
        <b/>
        <sz val="6"/>
        <rFont val="Times New Roman"/>
        <family val="1"/>
      </rPr>
      <t>(141lėšos)</t>
    </r>
  </si>
  <si>
    <t>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</si>
</sst>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60"/>
      <name val="Times New Roman"/>
      <family val="1"/>
      <charset val="186"/>
    </font>
    <font>
      <sz val="9"/>
      <name val="Arial"/>
      <family val="2"/>
      <charset val="186"/>
    </font>
    <font>
      <sz val="7"/>
      <name val="Times New Roman"/>
      <family val="1"/>
    </font>
    <font>
      <sz val="9"/>
      <name val="Times New Roman"/>
      <family val="1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7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6"/>
      <name val="Times New Roman"/>
      <family val="1"/>
      <charset val="186"/>
    </font>
    <font>
      <sz val="6"/>
      <name val="Times New Roman"/>
      <family val="1"/>
      <charset val="186"/>
    </font>
    <font>
      <sz val="10"/>
      <color theme="1"/>
      <name val="Times New Roman"/>
      <family val="1"/>
      <charset val="1"/>
    </font>
    <font>
      <b/>
      <sz val="6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7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3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/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49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textRotation="90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49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6" xfId="0" applyBorder="1"/>
    <xf numFmtId="49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49" fontId="8" fillId="3" borderId="1" xfId="0" applyNumberFormat="1" applyFont="1" applyFill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8" fillId="10" borderId="1" xfId="0" applyFont="1" applyFill="1" applyBorder="1" applyAlignment="1">
      <alignment horizontal="right" vertical="top"/>
    </xf>
    <xf numFmtId="164" fontId="8" fillId="10" borderId="1" xfId="0" applyNumberFormat="1" applyFont="1" applyFill="1" applyBorder="1" applyAlignment="1">
      <alignment horizontal="center" vertical="top"/>
    </xf>
    <xf numFmtId="49" fontId="8" fillId="10" borderId="1" xfId="0" applyNumberFormat="1" applyFont="1" applyFill="1" applyBorder="1" applyAlignment="1">
      <alignment horizontal="left" vertical="top"/>
    </xf>
    <xf numFmtId="49" fontId="5" fillId="10" borderId="1" xfId="0" applyNumberFormat="1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left" vertical="top" wrapText="1"/>
    </xf>
    <xf numFmtId="49" fontId="8" fillId="10" borderId="1" xfId="0" applyNumberFormat="1" applyFont="1" applyFill="1" applyBorder="1" applyAlignment="1">
      <alignment horizontal="right" vertical="top"/>
    </xf>
    <xf numFmtId="164" fontId="8" fillId="11" borderId="0" xfId="0" applyNumberFormat="1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left" vertical="top" wrapText="1"/>
    </xf>
    <xf numFmtId="164" fontId="9" fillId="10" borderId="1" xfId="0" applyNumberFormat="1" applyFont="1" applyFill="1" applyBorder="1" applyAlignment="1">
      <alignment horizontal="center" vertical="top"/>
    </xf>
    <xf numFmtId="164" fontId="9" fillId="11" borderId="1" xfId="0" applyNumberFormat="1" applyFont="1" applyFill="1" applyBorder="1" applyAlignment="1">
      <alignment horizontal="center" vertical="top"/>
    </xf>
    <xf numFmtId="0" fontId="13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1" fillId="0" borderId="0" xfId="0" applyFont="1" applyBorder="1"/>
    <xf numFmtId="0" fontId="25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right" vertical="top" wrapText="1"/>
    </xf>
    <xf numFmtId="0" fontId="21" fillId="0" borderId="6" xfId="0" applyFont="1" applyBorder="1"/>
    <xf numFmtId="0" fontId="21" fillId="0" borderId="0" xfId="0" applyFont="1"/>
    <xf numFmtId="164" fontId="20" fillId="10" borderId="1" xfId="0" applyNumberFormat="1" applyFont="1" applyFill="1" applyBorder="1" applyAlignment="1">
      <alignment horizontal="center" vertical="top"/>
    </xf>
    <xf numFmtId="164" fontId="27" fillId="10" borderId="1" xfId="0" applyNumberFormat="1" applyFont="1" applyFill="1" applyBorder="1" applyAlignment="1">
      <alignment horizontal="center" vertical="top"/>
    </xf>
    <xf numFmtId="164" fontId="8" fillId="11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49" fontId="8" fillId="1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/>
    <xf numFmtId="0" fontId="9" fillId="0" borderId="1" xfId="0" applyFont="1" applyBorder="1" applyAlignment="1">
      <alignment vertical="top"/>
    </xf>
    <xf numFmtId="9" fontId="9" fillId="0" borderId="1" xfId="0" applyNumberFormat="1" applyFont="1" applyBorder="1" applyAlignment="1">
      <alignment vertical="center"/>
    </xf>
    <xf numFmtId="49" fontId="29" fillId="0" borderId="1" xfId="0" applyNumberFormat="1" applyFont="1" applyFill="1" applyBorder="1" applyAlignment="1">
      <alignment horizontal="right" vertical="top"/>
    </xf>
    <xf numFmtId="164" fontId="29" fillId="0" borderId="1" xfId="0" applyNumberFormat="1" applyFont="1" applyFill="1" applyBorder="1" applyAlignment="1">
      <alignment horizontal="center" vertical="top"/>
    </xf>
    <xf numFmtId="0" fontId="29" fillId="0" borderId="0" xfId="0" applyFont="1" applyFill="1" applyBorder="1"/>
    <xf numFmtId="164" fontId="29" fillId="0" borderId="0" xfId="0" applyNumberFormat="1" applyFont="1" applyFill="1" applyBorder="1" applyAlignment="1">
      <alignment horizontal="left" vertical="top"/>
    </xf>
    <xf numFmtId="164" fontId="29" fillId="0" borderId="0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90"/>
    </xf>
    <xf numFmtId="49" fontId="9" fillId="6" borderId="1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11" borderId="1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right" vertical="top"/>
    </xf>
    <xf numFmtId="49" fontId="15" fillId="12" borderId="1" xfId="0" applyNumberFormat="1" applyFont="1" applyFill="1" applyBorder="1" applyAlignment="1">
      <alignment horizontal="center" vertical="top"/>
    </xf>
    <xf numFmtId="49" fontId="14" fillId="12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/>
    </xf>
    <xf numFmtId="0" fontId="15" fillId="13" borderId="1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top" wrapText="1"/>
    </xf>
    <xf numFmtId="0" fontId="9" fillId="15" borderId="4" xfId="0" applyFont="1" applyFill="1" applyBorder="1" applyAlignment="1">
      <alignment vertical="top" wrapText="1"/>
    </xf>
    <xf numFmtId="0" fontId="9" fillId="15" borderId="5" xfId="0" applyFont="1" applyFill="1" applyBorder="1" applyAlignment="1">
      <alignment vertical="top" wrapText="1"/>
    </xf>
    <xf numFmtId="0" fontId="23" fillId="0" borderId="0" xfId="0" applyFont="1" applyBorder="1"/>
    <xf numFmtId="0" fontId="5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right" vertical="top"/>
    </xf>
    <xf numFmtId="164" fontId="8" fillId="10" borderId="10" xfId="0" applyNumberFormat="1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9" fillId="15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1" fontId="9" fillId="11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15" fillId="0" borderId="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49" fontId="15" fillId="12" borderId="7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49" fontId="1" fillId="15" borderId="1" xfId="0" applyNumberFormat="1" applyFont="1" applyFill="1" applyBorder="1" applyAlignment="1">
      <alignment horizontal="center" vertical="center"/>
    </xf>
    <xf numFmtId="164" fontId="9" fillId="15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164" fontId="8" fillId="16" borderId="0" xfId="0" applyNumberFormat="1" applyFont="1" applyFill="1" applyAlignment="1">
      <alignment horizontal="center" vertical="center" wrapText="1"/>
    </xf>
    <xf numFmtId="164" fontId="8" fillId="16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left" vertical="top" wrapText="1"/>
    </xf>
    <xf numFmtId="49" fontId="20" fillId="10" borderId="1" xfId="0" applyNumberFormat="1" applyFont="1" applyFill="1" applyBorder="1" applyAlignment="1">
      <alignment horizontal="center" vertical="top"/>
    </xf>
    <xf numFmtId="164" fontId="20" fillId="11" borderId="1" xfId="0" applyNumberFormat="1" applyFont="1" applyFill="1" applyBorder="1" applyAlignment="1">
      <alignment horizontal="center" vertical="top"/>
    </xf>
    <xf numFmtId="0" fontId="21" fillId="0" borderId="1" xfId="0" applyFont="1" applyBorder="1"/>
    <xf numFmtId="49" fontId="27" fillId="10" borderId="1" xfId="0" applyNumberFormat="1" applyFont="1" applyFill="1" applyBorder="1" applyAlignment="1">
      <alignment horizontal="left" vertical="top"/>
    </xf>
    <xf numFmtId="1" fontId="9" fillId="17" borderId="1" xfId="0" applyNumberFormat="1" applyFont="1" applyFill="1" applyBorder="1" applyAlignment="1">
      <alignment horizontal="center" vertical="center"/>
    </xf>
    <xf numFmtId="164" fontId="9" fillId="15" borderId="1" xfId="0" applyNumberFormat="1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64" fontId="9" fillId="0" borderId="5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7" borderId="1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3" xfId="0" applyNumberFormat="1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center" vertical="center" textRotation="180"/>
    </xf>
    <xf numFmtId="0" fontId="14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31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49" fontId="9" fillId="6" borderId="1" xfId="0" applyNumberFormat="1" applyFont="1" applyFill="1" applyBorder="1" applyAlignment="1">
      <alignment horizontal="right" vertical="top"/>
    </xf>
    <xf numFmtId="49" fontId="9" fillId="10" borderId="1" xfId="0" applyNumberFormat="1" applyFont="1" applyFill="1" applyBorder="1" applyAlignment="1">
      <alignment horizontal="left" vertical="top" wrapText="1"/>
    </xf>
    <xf numFmtId="49" fontId="20" fillId="10" borderId="3" xfId="0" applyNumberFormat="1" applyFont="1" applyFill="1" applyBorder="1" applyAlignment="1">
      <alignment horizontal="center" vertical="top"/>
    </xf>
    <xf numFmtId="49" fontId="20" fillId="10" borderId="4" xfId="0" applyNumberFormat="1" applyFont="1" applyFill="1" applyBorder="1" applyAlignment="1">
      <alignment horizontal="center" vertical="top"/>
    </xf>
    <xf numFmtId="49" fontId="20" fillId="10" borderId="5" xfId="0" applyNumberFormat="1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top"/>
    </xf>
    <xf numFmtId="49" fontId="9" fillId="10" borderId="4" xfId="0" applyNumberFormat="1" applyFont="1" applyFill="1" applyBorder="1" applyAlignment="1">
      <alignment horizontal="center" vertical="top"/>
    </xf>
    <xf numFmtId="49" fontId="9" fillId="10" borderId="5" xfId="0" applyNumberFormat="1" applyFont="1" applyFill="1" applyBorder="1" applyAlignment="1">
      <alignment horizontal="center" vertical="top"/>
    </xf>
    <xf numFmtId="49" fontId="9" fillId="10" borderId="3" xfId="0" applyNumberFormat="1" applyFont="1" applyFill="1" applyBorder="1" applyAlignment="1">
      <alignment horizontal="left" vertical="top" wrapText="1"/>
    </xf>
    <xf numFmtId="49" fontId="9" fillId="10" borderId="4" xfId="0" applyNumberFormat="1" applyFont="1" applyFill="1" applyBorder="1" applyAlignment="1">
      <alignment horizontal="left" vertical="top" wrapText="1"/>
    </xf>
    <xf numFmtId="49" fontId="9" fillId="10" borderId="5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right" vertical="top"/>
    </xf>
    <xf numFmtId="0" fontId="14" fillId="3" borderId="2" xfId="0" applyFont="1" applyFill="1" applyBorder="1" applyAlignment="1">
      <alignment horizontal="right" vertical="top"/>
    </xf>
    <xf numFmtId="0" fontId="14" fillId="3" borderId="8" xfId="0" applyFont="1" applyFill="1" applyBorder="1" applyAlignment="1">
      <alignment horizontal="right" vertical="top"/>
    </xf>
    <xf numFmtId="0" fontId="1" fillId="9" borderId="7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15" borderId="7" xfId="0" applyFont="1" applyFill="1" applyBorder="1" applyAlignment="1">
      <alignment horizontal="left" vertical="center"/>
    </xf>
    <xf numFmtId="0" fontId="1" fillId="15" borderId="2" xfId="0" applyFont="1" applyFill="1" applyBorder="1" applyAlignment="1">
      <alignment horizontal="left" vertical="center"/>
    </xf>
    <xf numFmtId="0" fontId="1" fillId="15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</cellXfs>
  <cellStyles count="71">
    <cellStyle name="Aplankytas hipersaitas" xfId="2" builtinId="9" hidden="1"/>
    <cellStyle name="Aplankytas hipersaitas" xfId="4" builtinId="9" hidden="1"/>
    <cellStyle name="Aplankytas hipersaitas" xfId="6" builtinId="9" hidden="1"/>
    <cellStyle name="Aplankytas hipersaitas" xfId="8" builtinId="9" hidden="1"/>
    <cellStyle name="Aplankytas hipersaitas" xfId="10" builtinId="9" hidden="1"/>
    <cellStyle name="Aplankytas hipersaitas" xfId="12" builtinId="9" hidden="1"/>
    <cellStyle name="Aplankytas hipersaitas" xfId="14" builtinId="9" hidden="1"/>
    <cellStyle name="Aplankytas hipersaitas" xfId="16" builtinId="9" hidden="1"/>
    <cellStyle name="Aplankytas hipersaitas" xfId="18" builtinId="9" hidden="1"/>
    <cellStyle name="Aplankytas hipersaitas" xfId="20" builtinId="9" hidden="1"/>
    <cellStyle name="Aplankytas hipersaitas" xfId="22" builtinId="9" hidden="1"/>
    <cellStyle name="Aplankytas hipersaitas" xfId="24" builtinId="9" hidden="1"/>
    <cellStyle name="Aplankytas hipersaitas" xfId="26" builtinId="9" hidden="1"/>
    <cellStyle name="Aplankytas hipersaitas" xfId="28" builtinId="9" hidden="1"/>
    <cellStyle name="Aplankytas hipersaitas" xfId="30" builtinId="9" hidden="1"/>
    <cellStyle name="Aplankytas hipersaitas" xfId="32" builtinId="9" hidden="1"/>
    <cellStyle name="Aplankytas hipersaitas" xfId="34" builtinId="9" hidden="1"/>
    <cellStyle name="Aplankytas hipersaitas" xfId="36" builtinId="9" hidden="1"/>
    <cellStyle name="Aplankytas hipersaitas" xfId="38" builtinId="9" hidden="1"/>
    <cellStyle name="Aplankytas hipersaitas" xfId="40" builtinId="9" hidden="1"/>
    <cellStyle name="Aplankytas hipersaitas" xfId="42" builtinId="9" hidden="1"/>
    <cellStyle name="Aplankytas hipersaitas" xfId="44" builtinId="9" hidden="1"/>
    <cellStyle name="Aplankytas hipersaitas" xfId="46" builtinId="9" hidden="1"/>
    <cellStyle name="Aplankytas hipersaitas" xfId="48" builtinId="9" hidden="1"/>
    <cellStyle name="Aplankytas hipersaitas" xfId="50" builtinId="9" hidden="1"/>
    <cellStyle name="Aplankytas hipersaitas" xfId="52" builtinId="9" hidden="1"/>
    <cellStyle name="Aplankytas hipersaitas" xfId="54" builtinId="9" hidden="1"/>
    <cellStyle name="Aplankytas hipersaitas" xfId="56" builtinId="9" hidden="1"/>
    <cellStyle name="Aplankytas hipersaitas" xfId="58" builtinId="9" hidden="1"/>
    <cellStyle name="Aplankytas hipersaitas" xfId="60" builtinId="9" hidden="1"/>
    <cellStyle name="Aplankytas hipersaitas" xfId="62" builtinId="9" hidden="1"/>
    <cellStyle name="Aplankytas hipersaitas" xfId="64" builtinId="9" hidden="1"/>
    <cellStyle name="Aplankytas hipersaitas" xfId="66" builtinId="9" hidden="1"/>
    <cellStyle name="Aplankytas hipersaitas" xfId="68" builtinId="9" hidden="1"/>
    <cellStyle name="Aplankytas hipersaitas" xfId="70" builtinId="9" hidden="1"/>
    <cellStyle name="Hipersaitas" xfId="1" builtinId="8" hidden="1"/>
    <cellStyle name="Hipersaitas" xfId="3" builtinId="8" hidden="1"/>
    <cellStyle name="Hipersaitas" xfId="5" builtinId="8" hidden="1"/>
    <cellStyle name="Hipersaitas" xfId="7" builtinId="8" hidden="1"/>
    <cellStyle name="Hipersaitas" xfId="9" builtinId="8" hidden="1"/>
    <cellStyle name="Hipersaitas" xfId="11" builtinId="8" hidden="1"/>
    <cellStyle name="Hipersaitas" xfId="13" builtinId="8" hidden="1"/>
    <cellStyle name="Hipersaitas" xfId="15" builtinId="8" hidden="1"/>
    <cellStyle name="Hipersaitas" xfId="17" builtinId="8" hidden="1"/>
    <cellStyle name="Hipersaitas" xfId="19" builtinId="8" hidden="1"/>
    <cellStyle name="Hipersaitas" xfId="21" builtinId="8" hidden="1"/>
    <cellStyle name="Hipersaitas" xfId="23" builtinId="8" hidden="1"/>
    <cellStyle name="Hipersaitas" xfId="25" builtinId="8" hidden="1"/>
    <cellStyle name="Hipersaitas" xfId="27" builtinId="8" hidden="1"/>
    <cellStyle name="Hipersaitas" xfId="29" builtinId="8" hidden="1"/>
    <cellStyle name="Hipersaitas" xfId="31" builtinId="8" hidden="1"/>
    <cellStyle name="Hipersaitas" xfId="33" builtinId="8" hidden="1"/>
    <cellStyle name="Hipersaitas" xfId="35" builtinId="8" hidden="1"/>
    <cellStyle name="Hipersaitas" xfId="37" builtinId="8" hidden="1"/>
    <cellStyle name="Hipersaitas" xfId="39" builtinId="8" hidden="1"/>
    <cellStyle name="Hipersaitas" xfId="41" builtinId="8" hidden="1"/>
    <cellStyle name="Hipersaitas" xfId="43" builtinId="8" hidden="1"/>
    <cellStyle name="Hipersaitas" xfId="45" builtinId="8" hidden="1"/>
    <cellStyle name="Hipersaitas" xfId="47" builtinId="8" hidden="1"/>
    <cellStyle name="Hipersaitas" xfId="49" builtinId="8" hidden="1"/>
    <cellStyle name="Hipersaitas" xfId="51" builtinId="8" hidden="1"/>
    <cellStyle name="Hipersaitas" xfId="53" builtinId="8" hidden="1"/>
    <cellStyle name="Hipersaitas" xfId="55" builtinId="8" hidden="1"/>
    <cellStyle name="Hipersaitas" xfId="57" builtinId="8" hidden="1"/>
    <cellStyle name="Hipersaitas" xfId="59" builtinId="8" hidden="1"/>
    <cellStyle name="Hipersaitas" xfId="61" builtinId="8" hidden="1"/>
    <cellStyle name="Hipersaitas" xfId="63" builtinId="8" hidden="1"/>
    <cellStyle name="Hipersaitas" xfId="65" builtinId="8" hidden="1"/>
    <cellStyle name="Hipersaitas" xfId="67" builtinId="8" hidden="1"/>
    <cellStyle name="Hipersaitas" xfId="69" builtinId="8" hidden="1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A71" zoomScale="148" zoomScaleNormal="148" zoomScalePageLayoutView="166" workbookViewId="0">
      <selection activeCell="B99" sqref="B99"/>
    </sheetView>
  </sheetViews>
  <sheetFormatPr defaultColWidth="8.85546875" defaultRowHeight="12.75" x14ac:dyDescent="0.2"/>
  <cols>
    <col min="1" max="1" width="4.7109375" customWidth="1"/>
    <col min="2" max="2" width="3.85546875" customWidth="1"/>
    <col min="3" max="3" width="4" customWidth="1"/>
    <col min="4" max="4" width="24.42578125" customWidth="1"/>
    <col min="5" max="5" width="6.42578125" style="63" customWidth="1"/>
    <col min="6" max="6" width="8" customWidth="1"/>
    <col min="7" max="8" width="8.42578125" customWidth="1"/>
    <col min="9" max="9" width="6.28515625" customWidth="1"/>
    <col min="10" max="10" width="6.7109375" customWidth="1"/>
    <col min="11" max="11" width="20.7109375" customWidth="1"/>
    <col min="12" max="12" width="5.42578125" customWidth="1"/>
    <col min="13" max="13" width="6.140625" customWidth="1"/>
    <col min="14" max="14" width="6" customWidth="1"/>
  </cols>
  <sheetData>
    <row r="1" spans="1:17" x14ac:dyDescent="0.2">
      <c r="J1" s="157" t="s">
        <v>99</v>
      </c>
      <c r="K1" s="157"/>
      <c r="L1" s="157"/>
      <c r="M1" s="157"/>
      <c r="N1" s="157"/>
    </row>
    <row r="2" spans="1:17" ht="12.75" customHeight="1" x14ac:dyDescent="0.2">
      <c r="J2" s="163" t="s">
        <v>100</v>
      </c>
      <c r="K2" s="163"/>
      <c r="L2" s="163"/>
      <c r="M2" s="163"/>
      <c r="N2" s="163"/>
    </row>
    <row r="3" spans="1:17" x14ac:dyDescent="0.2">
      <c r="J3" s="163"/>
      <c r="K3" s="163"/>
      <c r="L3" s="163"/>
      <c r="M3" s="163"/>
      <c r="N3" s="163"/>
    </row>
    <row r="4" spans="1:17" ht="9" customHeight="1" x14ac:dyDescent="0.2">
      <c r="A4" s="1"/>
      <c r="B4" s="1"/>
      <c r="C4" s="1"/>
      <c r="D4" s="1"/>
      <c r="E4" s="56"/>
      <c r="F4" s="1"/>
      <c r="G4" s="1"/>
      <c r="H4" s="1"/>
      <c r="I4" s="1"/>
      <c r="J4" s="157"/>
      <c r="K4" s="157"/>
      <c r="L4" s="157"/>
      <c r="M4" s="157"/>
      <c r="N4" s="157"/>
    </row>
    <row r="5" spans="1:17" ht="33" hidden="1" customHeight="1" x14ac:dyDescent="0.2">
      <c r="A5" s="1"/>
      <c r="B5" s="1"/>
      <c r="C5" s="1"/>
      <c r="D5" s="1"/>
      <c r="E5" s="56"/>
      <c r="F5" s="1"/>
      <c r="G5" s="1"/>
      <c r="H5" s="1"/>
      <c r="I5" s="1"/>
      <c r="J5" s="174"/>
      <c r="K5" s="174"/>
      <c r="L5" s="174"/>
      <c r="M5" s="174"/>
      <c r="N5" s="174"/>
    </row>
    <row r="6" spans="1:17" ht="17.850000000000001" customHeight="1" x14ac:dyDescent="0.2">
      <c r="A6" s="168" t="s">
        <v>11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7" ht="17.850000000000001" customHeight="1" x14ac:dyDescent="0.2">
      <c r="A7" s="164" t="s">
        <v>165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98"/>
    </row>
    <row r="8" spans="1:17" ht="12.75" customHeight="1" x14ac:dyDescent="0.2">
      <c r="A8" s="164" t="s">
        <v>146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7" ht="12.95" customHeight="1" x14ac:dyDescent="0.2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7" ht="17.25" customHeight="1" x14ac:dyDescent="0.2">
      <c r="A10" s="2"/>
      <c r="B10" s="2"/>
      <c r="C10" s="2"/>
      <c r="D10" s="2"/>
      <c r="E10" s="55"/>
      <c r="F10" s="2"/>
      <c r="G10" s="2"/>
      <c r="H10" s="2"/>
      <c r="I10" s="2"/>
      <c r="J10" s="2"/>
      <c r="M10" s="204" t="s">
        <v>10</v>
      </c>
      <c r="N10" s="204"/>
      <c r="Q10" s="17"/>
    </row>
    <row r="11" spans="1:17" ht="23.25" customHeight="1" x14ac:dyDescent="0.2">
      <c r="A11" s="206" t="s">
        <v>1</v>
      </c>
      <c r="B11" s="206" t="s">
        <v>2</v>
      </c>
      <c r="C11" s="206" t="s">
        <v>3</v>
      </c>
      <c r="D11" s="175" t="s">
        <v>4</v>
      </c>
      <c r="E11" s="173">
        <v>190531037</v>
      </c>
      <c r="F11" s="173" t="s">
        <v>5</v>
      </c>
      <c r="G11" s="205" t="s">
        <v>161</v>
      </c>
      <c r="H11" s="173" t="s">
        <v>162</v>
      </c>
      <c r="I11" s="173" t="s">
        <v>144</v>
      </c>
      <c r="J11" s="173" t="s">
        <v>163</v>
      </c>
      <c r="K11" s="175" t="s">
        <v>6</v>
      </c>
      <c r="L11" s="175"/>
      <c r="M11" s="175"/>
      <c r="N11" s="175"/>
    </row>
    <row r="12" spans="1:17" ht="12.75" customHeight="1" x14ac:dyDescent="0.2">
      <c r="A12" s="206"/>
      <c r="B12" s="206"/>
      <c r="C12" s="206"/>
      <c r="D12" s="175"/>
      <c r="E12" s="173"/>
      <c r="F12" s="173"/>
      <c r="G12" s="205"/>
      <c r="H12" s="173"/>
      <c r="I12" s="173"/>
      <c r="J12" s="173"/>
      <c r="K12" s="200" t="s">
        <v>7</v>
      </c>
      <c r="L12" s="203" t="s">
        <v>8</v>
      </c>
      <c r="M12" s="203"/>
      <c r="N12" s="203"/>
    </row>
    <row r="13" spans="1:17" ht="66.75" customHeight="1" x14ac:dyDescent="0.2">
      <c r="A13" s="206"/>
      <c r="B13" s="206"/>
      <c r="C13" s="206"/>
      <c r="D13" s="175"/>
      <c r="E13" s="173"/>
      <c r="F13" s="173"/>
      <c r="G13" s="205"/>
      <c r="H13" s="173"/>
      <c r="I13" s="173"/>
      <c r="J13" s="173"/>
      <c r="K13" s="200"/>
      <c r="L13" s="84" t="s">
        <v>103</v>
      </c>
      <c r="M13" s="84" t="s">
        <v>145</v>
      </c>
      <c r="N13" s="84" t="s">
        <v>164</v>
      </c>
    </row>
    <row r="14" spans="1:17" ht="35.25" customHeight="1" x14ac:dyDescent="0.2">
      <c r="A14" s="170" t="s">
        <v>81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7" ht="19.350000000000001" customHeight="1" x14ac:dyDescent="0.2">
      <c r="A15" s="171" t="s">
        <v>65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7" ht="15.95" customHeight="1" x14ac:dyDescent="0.2">
      <c r="A16" s="34" t="s">
        <v>9</v>
      </c>
      <c r="B16" s="172" t="s">
        <v>74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8.600000000000001" customHeight="1" x14ac:dyDescent="0.2">
      <c r="A17" s="34" t="s">
        <v>9</v>
      </c>
      <c r="B17" s="87" t="s">
        <v>9</v>
      </c>
      <c r="C17" s="178" t="s">
        <v>104</v>
      </c>
      <c r="D17" s="178"/>
      <c r="E17" s="178"/>
      <c r="F17" s="178"/>
      <c r="G17" s="179"/>
      <c r="H17" s="179"/>
      <c r="I17" s="179"/>
      <c r="J17" s="179"/>
      <c r="K17" s="178"/>
      <c r="L17" s="178"/>
      <c r="M17" s="178"/>
      <c r="N17" s="178"/>
    </row>
    <row r="18" spans="1:14" ht="24.75" customHeight="1" x14ac:dyDescent="0.2">
      <c r="A18" s="35" t="s">
        <v>9</v>
      </c>
      <c r="B18" s="36" t="s">
        <v>9</v>
      </c>
      <c r="C18" s="37" t="s">
        <v>9</v>
      </c>
      <c r="D18" s="165" t="s">
        <v>45</v>
      </c>
      <c r="E18" s="180" t="s">
        <v>75</v>
      </c>
      <c r="F18" s="148" t="s">
        <v>48</v>
      </c>
      <c r="G18" s="151">
        <v>1169.8</v>
      </c>
      <c r="H18" s="151">
        <v>1277.9000000000001</v>
      </c>
      <c r="I18" s="151">
        <v>1309.8</v>
      </c>
      <c r="J18" s="151">
        <v>1338.6</v>
      </c>
      <c r="K18" s="150" t="s">
        <v>52</v>
      </c>
      <c r="L18" s="71">
        <v>705</v>
      </c>
      <c r="M18" s="71">
        <v>730</v>
      </c>
      <c r="N18" s="71">
        <v>730</v>
      </c>
    </row>
    <row r="19" spans="1:14" ht="0.75" hidden="1" customHeight="1" x14ac:dyDescent="0.2">
      <c r="A19" s="35"/>
      <c r="B19" s="36"/>
      <c r="C19" s="37"/>
      <c r="D19" s="167"/>
      <c r="E19" s="180"/>
      <c r="F19" s="148" t="s">
        <v>87</v>
      </c>
      <c r="G19" s="154"/>
      <c r="H19" s="154"/>
      <c r="I19" s="152"/>
      <c r="J19" s="152"/>
      <c r="K19" s="150" t="s">
        <v>82</v>
      </c>
      <c r="L19" s="71"/>
      <c r="M19" s="71"/>
      <c r="N19" s="71"/>
    </row>
    <row r="20" spans="1:14" ht="12.75" customHeight="1" x14ac:dyDescent="0.2">
      <c r="A20" s="35" t="s">
        <v>9</v>
      </c>
      <c r="B20" s="36" t="s">
        <v>9</v>
      </c>
      <c r="C20" s="37" t="s">
        <v>46</v>
      </c>
      <c r="D20" s="165" t="s">
        <v>105</v>
      </c>
      <c r="E20" s="180"/>
      <c r="F20" s="148" t="s">
        <v>48</v>
      </c>
      <c r="G20" s="153"/>
      <c r="H20" s="153"/>
      <c r="I20" s="153"/>
      <c r="J20" s="153"/>
      <c r="K20" s="150" t="s">
        <v>53</v>
      </c>
      <c r="L20" s="71">
        <v>30</v>
      </c>
      <c r="M20" s="71">
        <v>30</v>
      </c>
      <c r="N20" s="71">
        <v>30</v>
      </c>
    </row>
    <row r="21" spans="1:14" ht="23.25" customHeight="1" x14ac:dyDescent="0.2">
      <c r="A21" s="35"/>
      <c r="B21" s="36"/>
      <c r="C21" s="37"/>
      <c r="D21" s="166"/>
      <c r="E21" s="180"/>
      <c r="F21" s="5" t="s">
        <v>50</v>
      </c>
      <c r="G21" s="149">
        <v>2.1</v>
      </c>
      <c r="H21" s="149">
        <v>1.8</v>
      </c>
      <c r="I21" s="149">
        <v>1.8</v>
      </c>
      <c r="J21" s="149">
        <v>1.9</v>
      </c>
      <c r="K21" s="53" t="s">
        <v>54</v>
      </c>
      <c r="L21" s="72">
        <v>1</v>
      </c>
      <c r="M21" s="72">
        <v>1</v>
      </c>
      <c r="N21" s="72">
        <v>1</v>
      </c>
    </row>
    <row r="22" spans="1:14" ht="12" customHeight="1" x14ac:dyDescent="0.2">
      <c r="A22" s="35"/>
      <c r="B22" s="36"/>
      <c r="C22" s="37"/>
      <c r="D22" s="167"/>
      <c r="E22" s="180"/>
      <c r="F22" s="8" t="s">
        <v>12</v>
      </c>
      <c r="G22" s="9">
        <f>G18+G20+G21</f>
        <v>1171.8999999999999</v>
      </c>
      <c r="H22" s="9">
        <f>H18+H20+H21</f>
        <v>1279.7</v>
      </c>
      <c r="I22" s="9">
        <f>I18+I20+I21</f>
        <v>1311.6</v>
      </c>
      <c r="J22" s="9">
        <f>J18+J20+J21</f>
        <v>1340.5</v>
      </c>
      <c r="K22" s="9"/>
      <c r="L22" s="9"/>
      <c r="M22" s="9"/>
      <c r="N22" s="9"/>
    </row>
    <row r="23" spans="1:14" ht="26.25" customHeight="1" x14ac:dyDescent="0.2">
      <c r="A23" s="35" t="s">
        <v>9</v>
      </c>
      <c r="B23" s="36" t="s">
        <v>9</v>
      </c>
      <c r="C23" s="37" t="s">
        <v>47</v>
      </c>
      <c r="D23" s="112" t="s">
        <v>90</v>
      </c>
      <c r="E23" s="180"/>
      <c r="F23" s="7" t="s">
        <v>49</v>
      </c>
      <c r="G23" s="6">
        <v>279.89999999999998</v>
      </c>
      <c r="H23" s="6">
        <v>343.9</v>
      </c>
      <c r="I23" s="6">
        <v>353.6</v>
      </c>
      <c r="J23" s="6">
        <v>361.4</v>
      </c>
      <c r="K23" s="52" t="s">
        <v>106</v>
      </c>
      <c r="L23" s="72">
        <v>1</v>
      </c>
      <c r="M23" s="72">
        <v>1</v>
      </c>
      <c r="N23" s="72">
        <v>1</v>
      </c>
    </row>
    <row r="24" spans="1:14" ht="6.75" hidden="1" customHeight="1" x14ac:dyDescent="0.2">
      <c r="A24" s="35"/>
      <c r="B24" s="36"/>
      <c r="C24" s="37"/>
      <c r="D24" s="102"/>
      <c r="E24" s="180"/>
      <c r="F24" s="7" t="s">
        <v>49</v>
      </c>
      <c r="G24" s="82"/>
      <c r="H24" s="82"/>
      <c r="I24" s="82"/>
      <c r="J24" s="82"/>
      <c r="K24" s="52" t="s">
        <v>93</v>
      </c>
      <c r="L24" s="54"/>
      <c r="M24" s="54"/>
      <c r="N24" s="54"/>
    </row>
    <row r="25" spans="1:14" ht="16.5" customHeight="1" x14ac:dyDescent="0.2">
      <c r="A25" s="35"/>
      <c r="B25" s="36"/>
      <c r="C25" s="37"/>
      <c r="D25" s="102"/>
      <c r="E25" s="180"/>
      <c r="F25" s="7" t="s">
        <v>51</v>
      </c>
      <c r="G25" s="6">
        <v>4.3</v>
      </c>
      <c r="H25" s="6">
        <v>5.3</v>
      </c>
      <c r="I25" s="6">
        <v>5.3</v>
      </c>
      <c r="J25" s="6">
        <v>5.3</v>
      </c>
      <c r="K25" s="52" t="s">
        <v>76</v>
      </c>
      <c r="L25" s="72">
        <v>1</v>
      </c>
      <c r="M25" s="72">
        <v>1</v>
      </c>
      <c r="N25" s="72">
        <v>1</v>
      </c>
    </row>
    <row r="26" spans="1:14" ht="22.5" customHeight="1" x14ac:dyDescent="0.2">
      <c r="A26" s="35"/>
      <c r="B26" s="36"/>
      <c r="C26" s="37"/>
      <c r="D26" s="102"/>
      <c r="E26" s="180"/>
      <c r="F26" s="7" t="s">
        <v>51</v>
      </c>
      <c r="G26" s="6">
        <v>3</v>
      </c>
      <c r="H26" s="6">
        <v>3.1</v>
      </c>
      <c r="I26" s="6">
        <v>3.2</v>
      </c>
      <c r="J26" s="6">
        <v>3.3</v>
      </c>
      <c r="K26" s="52" t="s">
        <v>55</v>
      </c>
      <c r="L26" s="70">
        <v>1</v>
      </c>
      <c r="M26" s="70">
        <v>1</v>
      </c>
      <c r="N26" s="70">
        <v>1</v>
      </c>
    </row>
    <row r="27" spans="1:14" ht="14.25" customHeight="1" x14ac:dyDescent="0.2">
      <c r="A27" s="35"/>
      <c r="B27" s="36"/>
      <c r="C27" s="37"/>
      <c r="D27" s="102"/>
      <c r="E27" s="180"/>
      <c r="F27" s="7" t="s">
        <v>102</v>
      </c>
      <c r="G27" s="6">
        <v>0.1</v>
      </c>
      <c r="H27" s="147">
        <v>0</v>
      </c>
      <c r="I27" s="82"/>
      <c r="J27" s="82"/>
      <c r="K27" s="52"/>
      <c r="L27" s="70">
        <v>1</v>
      </c>
      <c r="M27" s="70"/>
      <c r="N27" s="70"/>
    </row>
    <row r="28" spans="1:14" ht="14.25" customHeight="1" x14ac:dyDescent="0.2">
      <c r="A28" s="35"/>
      <c r="B28" s="36"/>
      <c r="C28" s="37"/>
      <c r="D28" s="103"/>
      <c r="E28" s="180"/>
      <c r="F28" s="8" t="s">
        <v>12</v>
      </c>
      <c r="G28" s="9">
        <f>G23+G25+G26+G27</f>
        <v>287.3</v>
      </c>
      <c r="H28" s="9">
        <f t="shared" ref="H28:I28" si="0">H23+H25+H26+H27</f>
        <v>352.3</v>
      </c>
      <c r="I28" s="9">
        <f t="shared" si="0"/>
        <v>362.1</v>
      </c>
      <c r="J28" s="9">
        <f>J23+J25+J26+J27</f>
        <v>370</v>
      </c>
      <c r="K28" s="9"/>
      <c r="L28" s="9"/>
      <c r="M28" s="9"/>
      <c r="N28" s="9"/>
    </row>
    <row r="29" spans="1:14" ht="30" customHeight="1" x14ac:dyDescent="0.2">
      <c r="A29" s="34" t="s">
        <v>9</v>
      </c>
      <c r="B29" s="10" t="s">
        <v>9</v>
      </c>
      <c r="C29" s="182" t="s">
        <v>13</v>
      </c>
      <c r="D29" s="182"/>
      <c r="E29" s="182"/>
      <c r="F29" s="182"/>
      <c r="G29" s="11">
        <f>G28+G22</f>
        <v>1459.1999999999998</v>
      </c>
      <c r="H29" s="11">
        <f>H28+H22</f>
        <v>1632</v>
      </c>
      <c r="I29" s="11">
        <f>I28+I22</f>
        <v>1673.6999999999998</v>
      </c>
      <c r="J29" s="11">
        <f>J28+J22</f>
        <v>1710.5</v>
      </c>
      <c r="K29" s="11"/>
      <c r="L29" s="11"/>
      <c r="M29" s="11"/>
      <c r="N29" s="11"/>
    </row>
    <row r="30" spans="1:14" ht="15" customHeight="1" x14ac:dyDescent="0.2">
      <c r="A30" s="34" t="s">
        <v>9</v>
      </c>
      <c r="B30" s="87" t="s">
        <v>46</v>
      </c>
      <c r="C30" s="178" t="s">
        <v>91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ht="15.75" customHeight="1" x14ac:dyDescent="0.2">
      <c r="A31" s="34" t="s">
        <v>9</v>
      </c>
      <c r="B31" s="87" t="s">
        <v>46</v>
      </c>
      <c r="C31" s="40" t="s">
        <v>9</v>
      </c>
      <c r="D31" s="218" t="s">
        <v>156</v>
      </c>
      <c r="E31" s="209"/>
      <c r="F31" s="45" t="s">
        <v>48</v>
      </c>
      <c r="G31" s="45" t="s">
        <v>184</v>
      </c>
      <c r="H31" s="45" t="s">
        <v>170</v>
      </c>
      <c r="I31" s="40"/>
      <c r="J31" s="40"/>
      <c r="K31" s="41" t="s">
        <v>57</v>
      </c>
      <c r="L31" s="70">
        <v>1</v>
      </c>
      <c r="M31" s="70">
        <v>1</v>
      </c>
      <c r="N31" s="70">
        <v>1</v>
      </c>
    </row>
    <row r="32" spans="1:14" ht="22.5" hidden="1" customHeight="1" x14ac:dyDescent="0.2">
      <c r="A32" s="34"/>
      <c r="B32" s="87"/>
      <c r="C32" s="40"/>
      <c r="D32" s="219"/>
      <c r="E32" s="210"/>
      <c r="F32" s="45" t="s">
        <v>48</v>
      </c>
      <c r="G32" s="142"/>
      <c r="H32" s="45"/>
      <c r="I32" s="40"/>
      <c r="J32" s="40"/>
      <c r="K32" s="41" t="s">
        <v>58</v>
      </c>
      <c r="L32" s="70">
        <v>1</v>
      </c>
      <c r="M32" s="70">
        <v>1</v>
      </c>
      <c r="N32" s="70">
        <v>1</v>
      </c>
    </row>
    <row r="33" spans="1:14" ht="24.95" customHeight="1" x14ac:dyDescent="0.2">
      <c r="A33" s="34"/>
      <c r="B33" s="87"/>
      <c r="C33" s="40"/>
      <c r="D33" s="219"/>
      <c r="E33" s="210"/>
      <c r="F33" s="45" t="s">
        <v>49</v>
      </c>
      <c r="G33" s="45" t="s">
        <v>94</v>
      </c>
      <c r="H33" s="45" t="s">
        <v>94</v>
      </c>
      <c r="I33" s="40"/>
      <c r="J33" s="40"/>
      <c r="K33" s="41" t="s">
        <v>67</v>
      </c>
      <c r="L33" s="70">
        <v>1</v>
      </c>
      <c r="M33" s="70">
        <v>1</v>
      </c>
      <c r="N33" s="70">
        <v>1</v>
      </c>
    </row>
    <row r="34" spans="1:14" ht="33.75" hidden="1" x14ac:dyDescent="0.2">
      <c r="A34" s="34"/>
      <c r="B34" s="87"/>
      <c r="C34" s="40"/>
      <c r="D34" s="219"/>
      <c r="E34" s="210"/>
      <c r="F34" s="45" t="s">
        <v>56</v>
      </c>
      <c r="G34" s="45" t="s">
        <v>169</v>
      </c>
      <c r="H34" s="142"/>
      <c r="I34" s="40"/>
      <c r="J34" s="40"/>
      <c r="K34" s="41" t="s">
        <v>125</v>
      </c>
      <c r="L34" s="115"/>
      <c r="M34" s="115"/>
      <c r="N34" s="115"/>
    </row>
    <row r="35" spans="1:14" ht="20.100000000000001" customHeight="1" x14ac:dyDescent="0.2">
      <c r="A35" s="34"/>
      <c r="B35" s="10"/>
      <c r="C35" s="38"/>
      <c r="D35" s="220"/>
      <c r="E35" s="211"/>
      <c r="F35" s="8" t="s">
        <v>12</v>
      </c>
      <c r="G35" s="9">
        <f>G31+G32+G33+G34</f>
        <v>5.6000000000000005</v>
      </c>
      <c r="H35" s="9">
        <f>H31+H32+H33+H34</f>
        <v>5.9</v>
      </c>
      <c r="I35" s="9">
        <f t="shared" ref="I35:J35" si="1">I31+I32+I33</f>
        <v>0</v>
      </c>
      <c r="J35" s="9">
        <f t="shared" si="1"/>
        <v>0</v>
      </c>
      <c r="K35" s="9"/>
      <c r="L35" s="9"/>
      <c r="M35" s="9"/>
      <c r="N35" s="9"/>
    </row>
    <row r="36" spans="1:14" ht="37.5" customHeight="1" x14ac:dyDescent="0.2">
      <c r="A36" s="34" t="s">
        <v>9</v>
      </c>
      <c r="B36" s="10" t="s">
        <v>46</v>
      </c>
      <c r="C36" s="43" t="s">
        <v>46</v>
      </c>
      <c r="D36" s="208" t="s">
        <v>107</v>
      </c>
      <c r="E36" s="209"/>
      <c r="F36" s="46" t="s">
        <v>59</v>
      </c>
      <c r="G36" s="50">
        <v>0.1</v>
      </c>
      <c r="H36" s="50">
        <v>0.1</v>
      </c>
      <c r="I36" s="50">
        <v>0.1</v>
      </c>
      <c r="J36" s="50">
        <v>0.1</v>
      </c>
      <c r="K36" s="42" t="s">
        <v>108</v>
      </c>
      <c r="L36" s="116">
        <v>4</v>
      </c>
      <c r="M36" s="116">
        <v>5</v>
      </c>
      <c r="N36" s="116">
        <v>6</v>
      </c>
    </row>
    <row r="37" spans="1:14" ht="25.5" customHeight="1" x14ac:dyDescent="0.2">
      <c r="A37" s="34"/>
      <c r="B37" s="10"/>
      <c r="C37" s="38"/>
      <c r="D37" s="208"/>
      <c r="E37" s="210"/>
      <c r="F37" s="46" t="s">
        <v>59</v>
      </c>
      <c r="G37" s="50">
        <v>0.1</v>
      </c>
      <c r="H37" s="50">
        <v>0.1</v>
      </c>
      <c r="I37" s="50">
        <v>0.1</v>
      </c>
      <c r="J37" s="50">
        <v>0.1</v>
      </c>
      <c r="K37" s="42" t="s">
        <v>60</v>
      </c>
      <c r="L37" s="116">
        <v>2</v>
      </c>
      <c r="M37" s="116">
        <v>2</v>
      </c>
      <c r="N37" s="116">
        <v>2</v>
      </c>
    </row>
    <row r="38" spans="1:14" ht="11.25" customHeight="1" x14ac:dyDescent="0.2">
      <c r="A38" s="34"/>
      <c r="B38" s="10"/>
      <c r="C38" s="38"/>
      <c r="D38" s="208"/>
      <c r="E38" s="211"/>
      <c r="F38" s="8" t="s">
        <v>12</v>
      </c>
      <c r="G38" s="9">
        <f>G36+G37</f>
        <v>0.2</v>
      </c>
      <c r="H38" s="9">
        <f t="shared" ref="H38:J38" si="2">H36+H37</f>
        <v>0.2</v>
      </c>
      <c r="I38" s="9">
        <f t="shared" si="2"/>
        <v>0.2</v>
      </c>
      <c r="J38" s="9">
        <f t="shared" si="2"/>
        <v>0.2</v>
      </c>
      <c r="K38" s="9"/>
      <c r="L38" s="9"/>
      <c r="M38" s="9"/>
      <c r="N38" s="9"/>
    </row>
    <row r="39" spans="1:14" ht="12.75" customHeight="1" x14ac:dyDescent="0.2">
      <c r="A39" s="34" t="s">
        <v>9</v>
      </c>
      <c r="B39" s="10" t="s">
        <v>9</v>
      </c>
      <c r="C39" s="182" t="s">
        <v>13</v>
      </c>
      <c r="D39" s="182"/>
      <c r="E39" s="182"/>
      <c r="F39" s="182"/>
      <c r="G39" s="11">
        <f>G35+G38</f>
        <v>5.8000000000000007</v>
      </c>
      <c r="H39" s="11">
        <f t="shared" ref="H39:J39" si="3">H35+H38</f>
        <v>6.1000000000000005</v>
      </c>
      <c r="I39" s="11">
        <f t="shared" si="3"/>
        <v>0.2</v>
      </c>
      <c r="J39" s="11">
        <f t="shared" si="3"/>
        <v>0.2</v>
      </c>
      <c r="K39" s="11"/>
      <c r="L39" s="11"/>
      <c r="M39" s="11"/>
      <c r="N39" s="11"/>
    </row>
    <row r="40" spans="1:14" ht="11.25" customHeight="1" x14ac:dyDescent="0.2">
      <c r="A40" s="34" t="s">
        <v>9</v>
      </c>
      <c r="B40" s="34"/>
      <c r="C40" s="185" t="s">
        <v>14</v>
      </c>
      <c r="D40" s="185"/>
      <c r="E40" s="185"/>
      <c r="F40" s="185"/>
      <c r="G40" s="12">
        <f>G29+G39</f>
        <v>1464.9999999999998</v>
      </c>
      <c r="H40" s="12">
        <f>H29+H39</f>
        <v>1638.1</v>
      </c>
      <c r="I40" s="12">
        <f t="shared" ref="I40:J40" si="4">I29+I39</f>
        <v>1673.8999999999999</v>
      </c>
      <c r="J40" s="12">
        <f t="shared" si="4"/>
        <v>1710.7</v>
      </c>
      <c r="K40" s="13"/>
      <c r="L40" s="13"/>
      <c r="M40" s="13"/>
      <c r="N40" s="13"/>
    </row>
    <row r="41" spans="1:14" ht="19.5" customHeight="1" x14ac:dyDescent="0.2">
      <c r="A41" s="171" t="s">
        <v>92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2" customHeight="1" x14ac:dyDescent="0.2">
      <c r="A42" s="34" t="s">
        <v>46</v>
      </c>
      <c r="B42" s="87" t="s">
        <v>9</v>
      </c>
      <c r="C42" s="178" t="s">
        <v>64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4" ht="33.75" x14ac:dyDescent="0.2">
      <c r="A43" s="34" t="s">
        <v>46</v>
      </c>
      <c r="B43" s="10" t="s">
        <v>9</v>
      </c>
      <c r="C43" s="88" t="s">
        <v>9</v>
      </c>
      <c r="D43" s="111" t="s">
        <v>109</v>
      </c>
      <c r="E43" s="215"/>
      <c r="F43" s="46" t="s">
        <v>59</v>
      </c>
      <c r="G43" s="144"/>
      <c r="H43" s="143"/>
      <c r="I43" s="50">
        <v>0.5</v>
      </c>
      <c r="J43" s="66"/>
      <c r="K43" s="52" t="s">
        <v>110</v>
      </c>
      <c r="L43" s="117">
        <v>9</v>
      </c>
      <c r="M43" s="118">
        <v>9</v>
      </c>
      <c r="N43" s="118">
        <v>9</v>
      </c>
    </row>
    <row r="44" spans="1:14" ht="24.95" customHeight="1" x14ac:dyDescent="0.2">
      <c r="A44" s="34" t="s">
        <v>46</v>
      </c>
      <c r="B44" s="10" t="s">
        <v>9</v>
      </c>
      <c r="C44" s="43" t="s">
        <v>46</v>
      </c>
      <c r="D44" s="186" t="s">
        <v>111</v>
      </c>
      <c r="E44" s="216"/>
      <c r="F44" s="197"/>
      <c r="G44" s="198"/>
      <c r="H44" s="198"/>
      <c r="I44" s="198"/>
      <c r="J44" s="199"/>
      <c r="K44" s="105" t="s">
        <v>155</v>
      </c>
      <c r="L44" s="115">
        <v>4</v>
      </c>
      <c r="M44" s="115"/>
      <c r="N44" s="115"/>
    </row>
    <row r="45" spans="1:14" ht="34.5" customHeight="1" x14ac:dyDescent="0.2">
      <c r="A45" s="34"/>
      <c r="B45" s="10"/>
      <c r="C45" s="43"/>
      <c r="D45" s="187"/>
      <c r="E45" s="216"/>
      <c r="F45" s="45" t="s">
        <v>56</v>
      </c>
      <c r="G45" s="45" t="s">
        <v>96</v>
      </c>
      <c r="H45" s="142"/>
      <c r="I45" s="142"/>
      <c r="J45" s="142"/>
      <c r="K45" s="41" t="s">
        <v>126</v>
      </c>
      <c r="L45" s="115"/>
      <c r="M45" s="115"/>
      <c r="N45" s="115"/>
    </row>
    <row r="46" spans="1:14" ht="45.75" customHeight="1" x14ac:dyDescent="0.2">
      <c r="A46" s="34"/>
      <c r="B46" s="10"/>
      <c r="C46" s="43"/>
      <c r="D46" s="187"/>
      <c r="E46" s="216"/>
      <c r="F46" s="45" t="s">
        <v>56</v>
      </c>
      <c r="G46" s="45" t="s">
        <v>97</v>
      </c>
      <c r="H46" s="142"/>
      <c r="I46" s="142"/>
      <c r="J46" s="142"/>
      <c r="K46" s="41" t="s">
        <v>124</v>
      </c>
      <c r="L46" s="115"/>
      <c r="M46" s="115"/>
      <c r="N46" s="115"/>
    </row>
    <row r="47" spans="1:14" ht="48" hidden="1" customHeight="1" x14ac:dyDescent="0.2">
      <c r="A47" s="34"/>
      <c r="B47" s="10"/>
      <c r="C47" s="43"/>
      <c r="D47" s="187"/>
      <c r="E47" s="216"/>
      <c r="F47" s="45" t="s">
        <v>56</v>
      </c>
      <c r="G47" s="45"/>
      <c r="H47" s="142"/>
      <c r="I47" s="142"/>
      <c r="J47" s="145"/>
      <c r="K47" s="141" t="s">
        <v>98</v>
      </c>
      <c r="L47" s="119"/>
      <c r="M47" s="115"/>
      <c r="N47" s="115"/>
    </row>
    <row r="48" spans="1:14" ht="56.25" customHeight="1" x14ac:dyDescent="0.2">
      <c r="A48" s="34"/>
      <c r="B48" s="10"/>
      <c r="C48" s="43"/>
      <c r="D48" s="187"/>
      <c r="E48" s="216"/>
      <c r="F48" s="45" t="s">
        <v>56</v>
      </c>
      <c r="G48" s="45" t="s">
        <v>149</v>
      </c>
      <c r="H48" s="45" t="s">
        <v>171</v>
      </c>
      <c r="I48" s="45" t="s">
        <v>97</v>
      </c>
      <c r="J48" s="45" t="s">
        <v>175</v>
      </c>
      <c r="K48" s="41" t="s">
        <v>159</v>
      </c>
      <c r="L48" s="115">
        <v>1</v>
      </c>
      <c r="M48" s="115"/>
      <c r="N48" s="115"/>
    </row>
    <row r="49" spans="1:16" ht="36" customHeight="1" x14ac:dyDescent="0.2">
      <c r="A49" s="34"/>
      <c r="B49" s="10"/>
      <c r="C49" s="43"/>
      <c r="D49" s="187"/>
      <c r="E49" s="216"/>
      <c r="F49" s="45" t="s">
        <v>56</v>
      </c>
      <c r="G49" s="45" t="s">
        <v>148</v>
      </c>
      <c r="H49" s="45" t="s">
        <v>172</v>
      </c>
      <c r="I49" s="45" t="s">
        <v>97</v>
      </c>
      <c r="J49" s="45" t="s">
        <v>97</v>
      </c>
      <c r="K49" s="41" t="s">
        <v>154</v>
      </c>
      <c r="L49" s="115">
        <v>1</v>
      </c>
      <c r="M49" s="115"/>
      <c r="N49" s="115"/>
    </row>
    <row r="50" spans="1:16" ht="45" customHeight="1" x14ac:dyDescent="0.2">
      <c r="A50" s="34"/>
      <c r="B50" s="10"/>
      <c r="C50" s="43"/>
      <c r="D50" s="187"/>
      <c r="E50" s="216"/>
      <c r="F50" s="45" t="s">
        <v>56</v>
      </c>
      <c r="G50" s="45" t="s">
        <v>152</v>
      </c>
      <c r="H50" s="45" t="s">
        <v>173</v>
      </c>
      <c r="I50" s="45" t="s">
        <v>97</v>
      </c>
      <c r="J50" s="45" t="s">
        <v>97</v>
      </c>
      <c r="K50" s="41" t="s">
        <v>150</v>
      </c>
      <c r="L50" s="115">
        <v>1</v>
      </c>
      <c r="M50" s="115"/>
      <c r="N50" s="115"/>
    </row>
    <row r="51" spans="1:16" ht="12.75" hidden="1" customHeight="1" x14ac:dyDescent="0.2">
      <c r="A51" s="34"/>
      <c r="B51" s="10"/>
      <c r="C51" s="88"/>
      <c r="D51" s="187"/>
      <c r="E51" s="216"/>
      <c r="F51" s="45" t="s">
        <v>56</v>
      </c>
      <c r="G51" s="45"/>
      <c r="H51" s="45"/>
      <c r="I51" s="45"/>
      <c r="J51" s="45"/>
      <c r="K51" s="41" t="s">
        <v>98</v>
      </c>
      <c r="L51" s="119"/>
      <c r="M51" s="119"/>
      <c r="N51" s="119"/>
    </row>
    <row r="52" spans="1:16" ht="47.25" customHeight="1" x14ac:dyDescent="0.2">
      <c r="A52" s="34"/>
      <c r="B52" s="10"/>
      <c r="C52" s="88"/>
      <c r="D52" s="187"/>
      <c r="E52" s="216"/>
      <c r="F52" s="45" t="s">
        <v>56</v>
      </c>
      <c r="G52" s="45" t="s">
        <v>151</v>
      </c>
      <c r="H52" s="45" t="s">
        <v>174</v>
      </c>
      <c r="I52" s="45" t="s">
        <v>97</v>
      </c>
      <c r="J52" s="45" t="s">
        <v>97</v>
      </c>
      <c r="K52" s="41" t="s">
        <v>153</v>
      </c>
      <c r="L52" s="115">
        <v>1</v>
      </c>
      <c r="M52" s="115"/>
      <c r="N52" s="115"/>
    </row>
    <row r="53" spans="1:16" ht="18.95" customHeight="1" x14ac:dyDescent="0.2">
      <c r="A53" s="34"/>
      <c r="B53" s="10"/>
      <c r="C53" s="38"/>
      <c r="D53" s="188"/>
      <c r="E53" s="217"/>
      <c r="F53" s="8" t="s">
        <v>12</v>
      </c>
      <c r="G53" s="9">
        <f>G43+G44+G50+G51+G52+G49+G45+G46+G47+G48</f>
        <v>97</v>
      </c>
      <c r="H53" s="9">
        <f>H43+H44+H50+H51+H52+H49+H45+H46+H47+H48</f>
        <v>94.999999999999986</v>
      </c>
      <c r="I53" s="9">
        <f t="shared" ref="I53:J53" si="5">I43+I44+I50+I51+I52+I49+I45+I46+I47+I48</f>
        <v>20.5</v>
      </c>
      <c r="J53" s="9">
        <f t="shared" si="5"/>
        <v>21</v>
      </c>
      <c r="K53" s="9"/>
      <c r="L53" s="9"/>
      <c r="M53" s="9"/>
      <c r="N53" s="9"/>
    </row>
    <row r="54" spans="1:16" ht="14.1" customHeight="1" x14ac:dyDescent="0.2">
      <c r="A54" s="34" t="s">
        <v>9</v>
      </c>
      <c r="B54" s="10" t="s">
        <v>9</v>
      </c>
      <c r="C54" s="182" t="s">
        <v>13</v>
      </c>
      <c r="D54" s="182"/>
      <c r="E54" s="182"/>
      <c r="F54" s="182"/>
      <c r="G54" s="11">
        <f>G53+G42</f>
        <v>97</v>
      </c>
      <c r="H54" s="11">
        <f>H53+H42</f>
        <v>94.999999999999986</v>
      </c>
      <c r="I54" s="11">
        <f>I53+I42</f>
        <v>20.5</v>
      </c>
      <c r="J54" s="11">
        <f>J53+J42</f>
        <v>21</v>
      </c>
      <c r="K54" s="11"/>
      <c r="L54" s="11"/>
      <c r="M54" s="11"/>
      <c r="N54" s="11"/>
    </row>
    <row r="55" spans="1:16" ht="17.100000000000001" customHeight="1" x14ac:dyDescent="0.2">
      <c r="A55" s="34" t="s">
        <v>46</v>
      </c>
      <c r="B55" s="87" t="s">
        <v>46</v>
      </c>
      <c r="C55" s="178" t="s">
        <v>112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</row>
    <row r="56" spans="1:16" ht="24" customHeight="1" x14ac:dyDescent="0.2">
      <c r="A56" s="89" t="s">
        <v>46</v>
      </c>
      <c r="B56" s="90" t="s">
        <v>46</v>
      </c>
      <c r="C56" s="91" t="s">
        <v>9</v>
      </c>
      <c r="D56" s="111" t="s">
        <v>113</v>
      </c>
      <c r="E56" s="183"/>
      <c r="F56" s="47" t="s">
        <v>48</v>
      </c>
      <c r="G56" s="49">
        <v>2.9</v>
      </c>
      <c r="H56" s="49">
        <v>3</v>
      </c>
      <c r="I56" s="65"/>
      <c r="J56" s="65"/>
      <c r="K56" s="114" t="s">
        <v>116</v>
      </c>
      <c r="L56" s="72">
        <v>1</v>
      </c>
      <c r="M56" s="72">
        <v>1</v>
      </c>
      <c r="N56" s="72">
        <v>1</v>
      </c>
      <c r="O56" s="108"/>
      <c r="P56" s="4"/>
    </row>
    <row r="57" spans="1:16" ht="34.5" customHeight="1" x14ac:dyDescent="0.2">
      <c r="A57" s="89"/>
      <c r="B57" s="90"/>
      <c r="C57" s="91"/>
      <c r="D57" s="93"/>
      <c r="E57" s="183"/>
      <c r="F57" s="47" t="s">
        <v>49</v>
      </c>
      <c r="G57" s="49">
        <v>3</v>
      </c>
      <c r="H57" s="49">
        <v>3.2</v>
      </c>
      <c r="I57" s="65"/>
      <c r="J57" s="65"/>
      <c r="K57" s="48" t="s">
        <v>114</v>
      </c>
      <c r="L57" s="72">
        <v>1</v>
      </c>
      <c r="M57" s="72">
        <v>1</v>
      </c>
      <c r="N57" s="72">
        <v>1</v>
      </c>
      <c r="O57" s="108"/>
      <c r="P57" s="4"/>
    </row>
    <row r="58" spans="1:16" ht="24.75" customHeight="1" x14ac:dyDescent="0.2">
      <c r="A58" s="89" t="s">
        <v>46</v>
      </c>
      <c r="B58" s="90" t="s">
        <v>46</v>
      </c>
      <c r="C58" s="91" t="s">
        <v>46</v>
      </c>
      <c r="D58" s="111" t="s">
        <v>117</v>
      </c>
      <c r="E58" s="184"/>
      <c r="F58" s="46" t="s">
        <v>59</v>
      </c>
      <c r="G58" s="49">
        <v>0.5</v>
      </c>
      <c r="H58" s="49">
        <v>0.5</v>
      </c>
      <c r="I58" s="49">
        <v>0.5</v>
      </c>
      <c r="J58" s="49">
        <v>0.5</v>
      </c>
      <c r="K58" s="48" t="s">
        <v>115</v>
      </c>
      <c r="L58" s="120">
        <v>330</v>
      </c>
      <c r="M58" s="120">
        <v>340</v>
      </c>
      <c r="N58" s="120">
        <v>350</v>
      </c>
    </row>
    <row r="59" spans="1:16" ht="13.5" customHeight="1" x14ac:dyDescent="0.2">
      <c r="A59" s="34"/>
      <c r="B59" s="10"/>
      <c r="C59" s="182" t="s">
        <v>13</v>
      </c>
      <c r="D59" s="182"/>
      <c r="E59" s="182"/>
      <c r="F59" s="182"/>
      <c r="G59" s="11">
        <f>SUM(G56:G58)</f>
        <v>6.4</v>
      </c>
      <c r="H59" s="11">
        <f t="shared" ref="H59:I59" si="6">SUM(H56:H58)</f>
        <v>6.7</v>
      </c>
      <c r="I59" s="11">
        <f t="shared" si="6"/>
        <v>0.5</v>
      </c>
      <c r="J59" s="11">
        <f>J58</f>
        <v>0.5</v>
      </c>
      <c r="K59" s="11"/>
      <c r="L59" s="11"/>
      <c r="M59" s="11"/>
      <c r="N59" s="11"/>
    </row>
    <row r="60" spans="1:16" ht="13.5" customHeight="1" x14ac:dyDescent="0.2">
      <c r="A60" s="34" t="s">
        <v>46</v>
      </c>
      <c r="B60" s="87" t="s">
        <v>47</v>
      </c>
      <c r="C60" s="178" t="s">
        <v>118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</row>
    <row r="61" spans="1:16" ht="20.25" hidden="1" customHeight="1" x14ac:dyDescent="0.2">
      <c r="A61" s="89" t="s">
        <v>46</v>
      </c>
      <c r="B61" s="90" t="s">
        <v>47</v>
      </c>
      <c r="C61" s="92" t="s">
        <v>9</v>
      </c>
      <c r="D61" s="181" t="s">
        <v>68</v>
      </c>
      <c r="E61" s="212"/>
      <c r="F61" s="94" t="s">
        <v>61</v>
      </c>
      <c r="G61" s="64"/>
      <c r="H61" s="64"/>
      <c r="I61" s="39"/>
      <c r="J61" s="39"/>
      <c r="K61" s="48" t="s">
        <v>88</v>
      </c>
      <c r="L61" s="39"/>
      <c r="M61" s="39"/>
      <c r="N61" s="39"/>
    </row>
    <row r="62" spans="1:16" ht="8.25" hidden="1" customHeight="1" x14ac:dyDescent="0.2">
      <c r="A62" s="89"/>
      <c r="B62" s="90"/>
      <c r="C62" s="92"/>
      <c r="D62" s="181"/>
      <c r="E62" s="213"/>
      <c r="F62" s="94" t="s">
        <v>61</v>
      </c>
      <c r="G62" s="64"/>
      <c r="H62" s="64"/>
      <c r="I62" s="39"/>
      <c r="J62" s="39"/>
      <c r="K62" s="48" t="s">
        <v>84</v>
      </c>
      <c r="L62" s="39"/>
      <c r="M62" s="39"/>
      <c r="N62" s="39"/>
    </row>
    <row r="63" spans="1:16" ht="36" customHeight="1" x14ac:dyDescent="0.2">
      <c r="A63" s="106" t="s">
        <v>46</v>
      </c>
      <c r="B63" s="107" t="s">
        <v>47</v>
      </c>
      <c r="C63" s="91" t="s">
        <v>9</v>
      </c>
      <c r="D63" s="111" t="s">
        <v>157</v>
      </c>
      <c r="E63" s="213"/>
      <c r="F63" s="94" t="s">
        <v>62</v>
      </c>
      <c r="G63" s="49">
        <v>0.5</v>
      </c>
      <c r="H63" s="49">
        <v>0.5</v>
      </c>
      <c r="I63" s="49">
        <v>0.5</v>
      </c>
      <c r="J63" s="49">
        <v>0.5</v>
      </c>
      <c r="K63" s="48" t="s">
        <v>119</v>
      </c>
      <c r="L63" s="120">
        <v>124</v>
      </c>
      <c r="M63" s="120">
        <v>124</v>
      </c>
      <c r="N63" s="120">
        <v>124</v>
      </c>
      <c r="O63" s="108"/>
      <c r="P63" s="4"/>
    </row>
    <row r="64" spans="1:16" ht="35.25" customHeight="1" x14ac:dyDescent="0.2">
      <c r="A64" s="89" t="s">
        <v>46</v>
      </c>
      <c r="B64" s="90" t="s">
        <v>47</v>
      </c>
      <c r="C64" s="91" t="s">
        <v>46</v>
      </c>
      <c r="D64" s="109" t="s">
        <v>120</v>
      </c>
      <c r="E64" s="213"/>
      <c r="F64" s="94" t="s">
        <v>62</v>
      </c>
      <c r="G64" s="49">
        <v>1</v>
      </c>
      <c r="H64" s="49">
        <v>1</v>
      </c>
      <c r="I64" s="49">
        <v>1</v>
      </c>
      <c r="J64" s="49">
        <v>1</v>
      </c>
      <c r="K64" s="48" t="s">
        <v>121</v>
      </c>
      <c r="L64" s="120">
        <v>7</v>
      </c>
      <c r="M64" s="120">
        <v>8</v>
      </c>
      <c r="N64" s="120">
        <v>9</v>
      </c>
    </row>
    <row r="65" spans="1:15" ht="24" customHeight="1" x14ac:dyDescent="0.2">
      <c r="A65" s="89"/>
      <c r="B65" s="107" t="s">
        <v>47</v>
      </c>
      <c r="C65" s="91" t="s">
        <v>47</v>
      </c>
      <c r="D65" s="110" t="s">
        <v>122</v>
      </c>
      <c r="E65" s="213"/>
      <c r="F65" s="94" t="s">
        <v>62</v>
      </c>
      <c r="G65" s="49">
        <v>2</v>
      </c>
      <c r="H65" s="49">
        <v>2.2999999999999998</v>
      </c>
      <c r="I65" s="49">
        <v>2</v>
      </c>
      <c r="J65" s="49">
        <v>2.2999999999999998</v>
      </c>
      <c r="K65" s="48" t="s">
        <v>123</v>
      </c>
      <c r="L65" s="120">
        <v>5</v>
      </c>
      <c r="M65" s="120">
        <v>6</v>
      </c>
      <c r="N65" s="120">
        <v>6</v>
      </c>
    </row>
    <row r="66" spans="1:15" ht="13.5" customHeight="1" x14ac:dyDescent="0.2">
      <c r="A66" s="89"/>
      <c r="B66" s="90"/>
      <c r="C66" s="95"/>
      <c r="E66" s="214"/>
      <c r="F66" s="8" t="s">
        <v>12</v>
      </c>
      <c r="G66" s="9">
        <f>G63+G64+G65</f>
        <v>3.5</v>
      </c>
      <c r="H66" s="9">
        <f>H61+H62+H64+H63+H65</f>
        <v>3.8</v>
      </c>
      <c r="I66" s="9">
        <f t="shared" ref="I66:J66" si="7">I61+I62+I64+I63+I65</f>
        <v>3.5</v>
      </c>
      <c r="J66" s="9">
        <f t="shared" si="7"/>
        <v>3.8</v>
      </c>
      <c r="K66" s="9"/>
      <c r="L66" s="9"/>
      <c r="M66" s="9"/>
      <c r="N66" s="9"/>
      <c r="O66" s="44"/>
    </row>
    <row r="67" spans="1:15" ht="14.25" customHeight="1" x14ac:dyDescent="0.2">
      <c r="A67" s="89"/>
      <c r="B67" s="90"/>
      <c r="C67" s="221" t="s">
        <v>63</v>
      </c>
      <c r="D67" s="221"/>
      <c r="E67" s="221"/>
      <c r="F67" s="221"/>
      <c r="G67" s="11">
        <f>G66</f>
        <v>3.5</v>
      </c>
      <c r="H67" s="11">
        <f t="shared" ref="H67:J67" si="8">H66</f>
        <v>3.8</v>
      </c>
      <c r="I67" s="11">
        <f t="shared" si="8"/>
        <v>3.5</v>
      </c>
      <c r="J67" s="11">
        <f t="shared" si="8"/>
        <v>3.8</v>
      </c>
      <c r="K67" s="11"/>
      <c r="L67" s="11"/>
      <c r="M67" s="11"/>
      <c r="N67" s="11"/>
    </row>
    <row r="68" spans="1:15" ht="13.5" customHeight="1" x14ac:dyDescent="0.2">
      <c r="A68" s="34" t="s">
        <v>9</v>
      </c>
      <c r="B68" s="34"/>
      <c r="C68" s="185" t="s">
        <v>14</v>
      </c>
      <c r="D68" s="185"/>
      <c r="E68" s="185"/>
      <c r="F68" s="185"/>
      <c r="G68" s="12">
        <f>G67+G54+G59</f>
        <v>106.9</v>
      </c>
      <c r="H68" s="12">
        <f>H67+H54+H59</f>
        <v>105.49999999999999</v>
      </c>
      <c r="I68" s="12">
        <f>I67+I54+I59</f>
        <v>24.5</v>
      </c>
      <c r="J68" s="12">
        <f>J67+J54+J59</f>
        <v>25.3</v>
      </c>
      <c r="K68" s="13"/>
      <c r="L68" s="13"/>
      <c r="M68" s="13"/>
      <c r="N68" s="13"/>
    </row>
    <row r="69" spans="1:15" ht="19.5" customHeight="1" x14ac:dyDescent="0.2">
      <c r="A69" s="171" t="s">
        <v>69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5" ht="19.5" customHeight="1" x14ac:dyDescent="0.2">
      <c r="A70" s="34" t="s">
        <v>47</v>
      </c>
      <c r="B70" s="87" t="s">
        <v>9</v>
      </c>
      <c r="C70" s="178" t="s">
        <v>136</v>
      </c>
      <c r="D70" s="179"/>
      <c r="E70" s="178"/>
      <c r="F70" s="178"/>
      <c r="G70" s="178"/>
      <c r="H70" s="178"/>
      <c r="I70" s="178"/>
      <c r="J70" s="178"/>
      <c r="K70" s="178"/>
      <c r="L70" s="178"/>
      <c r="M70" s="178"/>
      <c r="N70" s="178"/>
    </row>
    <row r="71" spans="1:15" ht="25.5" customHeight="1" x14ac:dyDescent="0.2">
      <c r="A71" s="89" t="s">
        <v>47</v>
      </c>
      <c r="B71" s="90" t="s">
        <v>9</v>
      </c>
      <c r="C71" s="132" t="s">
        <v>9</v>
      </c>
      <c r="D71" s="165" t="s">
        <v>137</v>
      </c>
      <c r="E71" s="194"/>
      <c r="F71" s="96" t="s">
        <v>62</v>
      </c>
      <c r="G71" s="49">
        <v>5.3</v>
      </c>
      <c r="H71" s="49">
        <v>5.3</v>
      </c>
      <c r="I71" s="49">
        <v>5.3</v>
      </c>
      <c r="J71" s="49">
        <v>5.3</v>
      </c>
      <c r="K71" s="48" t="s">
        <v>181</v>
      </c>
      <c r="L71" s="120">
        <v>1</v>
      </c>
      <c r="M71" s="120">
        <v>1</v>
      </c>
      <c r="N71" s="120">
        <v>1</v>
      </c>
    </row>
    <row r="72" spans="1:15" ht="12" hidden="1" customHeight="1" x14ac:dyDescent="0.2">
      <c r="A72" s="89"/>
      <c r="B72" s="90"/>
      <c r="C72" s="91"/>
      <c r="D72" s="166"/>
      <c r="E72" s="195"/>
      <c r="F72" s="83" t="s">
        <v>86</v>
      </c>
      <c r="G72" s="49">
        <v>0</v>
      </c>
      <c r="H72" s="49"/>
      <c r="I72" s="49"/>
      <c r="J72" s="49"/>
      <c r="K72" s="48" t="s">
        <v>83</v>
      </c>
      <c r="L72" s="121"/>
      <c r="M72" s="121"/>
      <c r="N72" s="121"/>
    </row>
    <row r="73" spans="1:15" ht="16.5" hidden="1" customHeight="1" x14ac:dyDescent="0.2">
      <c r="A73" s="89"/>
      <c r="B73" s="90"/>
      <c r="C73" s="91"/>
      <c r="D73" s="167"/>
      <c r="E73" s="195"/>
      <c r="F73" s="133" t="s">
        <v>73</v>
      </c>
      <c r="G73" s="49"/>
      <c r="H73" s="49"/>
      <c r="I73" s="49"/>
      <c r="J73" s="39"/>
      <c r="K73" s="48"/>
      <c r="L73" s="120"/>
      <c r="M73" s="120"/>
      <c r="N73" s="120"/>
    </row>
    <row r="74" spans="1:15" ht="12" hidden="1" customHeight="1" x14ac:dyDescent="0.2">
      <c r="A74" s="89"/>
      <c r="B74" s="90"/>
      <c r="C74" s="91"/>
      <c r="D74" s="131"/>
      <c r="E74" s="195"/>
      <c r="F74" s="83" t="s">
        <v>73</v>
      </c>
      <c r="G74" s="49">
        <v>0</v>
      </c>
      <c r="H74" s="49"/>
      <c r="I74" s="49"/>
      <c r="J74" s="49"/>
      <c r="K74" s="48" t="s">
        <v>78</v>
      </c>
      <c r="L74" s="122"/>
      <c r="M74" s="122"/>
      <c r="N74" s="122"/>
    </row>
    <row r="75" spans="1:15" ht="12" hidden="1" customHeight="1" x14ac:dyDescent="0.2">
      <c r="A75" s="89"/>
      <c r="B75" s="90"/>
      <c r="C75" s="91"/>
      <c r="D75" s="131"/>
      <c r="E75" s="195"/>
      <c r="F75" s="133"/>
      <c r="G75" s="49"/>
      <c r="H75" s="39"/>
      <c r="I75" s="39"/>
      <c r="J75" s="49"/>
      <c r="K75" s="48"/>
      <c r="L75" s="122"/>
      <c r="M75" s="122"/>
      <c r="N75" s="121"/>
    </row>
    <row r="76" spans="1:15" ht="36" customHeight="1" x14ac:dyDescent="0.2">
      <c r="A76" s="106" t="s">
        <v>47</v>
      </c>
      <c r="B76" s="107" t="s">
        <v>9</v>
      </c>
      <c r="C76" s="90" t="s">
        <v>46</v>
      </c>
      <c r="D76" s="201" t="s">
        <v>158</v>
      </c>
      <c r="E76" s="195"/>
      <c r="F76" s="96" t="s">
        <v>62</v>
      </c>
      <c r="G76" s="49">
        <v>4.7</v>
      </c>
      <c r="H76" s="49">
        <v>4.7</v>
      </c>
      <c r="I76" s="49">
        <v>4.5</v>
      </c>
      <c r="J76" s="49">
        <v>4.7</v>
      </c>
      <c r="K76" s="48" t="s">
        <v>182</v>
      </c>
      <c r="L76" s="120">
        <v>3</v>
      </c>
      <c r="M76" s="120">
        <v>3</v>
      </c>
      <c r="N76" s="120">
        <v>3</v>
      </c>
    </row>
    <row r="77" spans="1:15" ht="36" customHeight="1" x14ac:dyDescent="0.2">
      <c r="A77" s="106"/>
      <c r="B77" s="107" t="s">
        <v>9</v>
      </c>
      <c r="C77" s="90" t="s">
        <v>47</v>
      </c>
      <c r="D77" s="202"/>
      <c r="E77" s="195"/>
      <c r="F77" s="96" t="s">
        <v>48</v>
      </c>
      <c r="G77" s="49">
        <v>18.899999999999999</v>
      </c>
      <c r="H77" s="49">
        <v>0</v>
      </c>
      <c r="I77" s="64"/>
      <c r="J77" s="64"/>
      <c r="K77" s="48" t="s">
        <v>160</v>
      </c>
      <c r="L77" s="146">
        <v>26</v>
      </c>
      <c r="M77" s="120"/>
      <c r="N77" s="120"/>
    </row>
    <row r="78" spans="1:15" ht="10.5" customHeight="1" x14ac:dyDescent="0.2">
      <c r="A78" s="89"/>
      <c r="B78" s="90"/>
      <c r="C78" s="97"/>
      <c r="D78" s="130"/>
      <c r="E78" s="196"/>
      <c r="F78" s="8" t="s">
        <v>12</v>
      </c>
      <c r="G78" s="9">
        <f>SUM(G71:G77)</f>
        <v>28.9</v>
      </c>
      <c r="H78" s="9">
        <f>H71+H76+H77</f>
        <v>10</v>
      </c>
      <c r="I78" s="9">
        <f t="shared" ref="I78:J78" si="9">I71+I76+I77</f>
        <v>9.8000000000000007</v>
      </c>
      <c r="J78" s="9">
        <f t="shared" si="9"/>
        <v>10</v>
      </c>
      <c r="K78" s="9"/>
      <c r="L78" s="9"/>
      <c r="M78" s="9"/>
      <c r="N78" s="9"/>
    </row>
    <row r="79" spans="1:15" ht="12" customHeight="1" x14ac:dyDescent="0.2">
      <c r="A79" s="89"/>
      <c r="B79" s="90"/>
      <c r="C79" s="222" t="s">
        <v>63</v>
      </c>
      <c r="D79" s="222"/>
      <c r="E79" s="222"/>
      <c r="F79" s="222"/>
      <c r="G79" s="11">
        <f>G78</f>
        <v>28.9</v>
      </c>
      <c r="H79" s="11">
        <f t="shared" ref="H79:J79" si="10">H78</f>
        <v>10</v>
      </c>
      <c r="I79" s="11">
        <f t="shared" si="10"/>
        <v>9.8000000000000007</v>
      </c>
      <c r="J79" s="11">
        <f t="shared" si="10"/>
        <v>10</v>
      </c>
      <c r="K79" s="11"/>
      <c r="L79" s="11"/>
      <c r="M79" s="11"/>
      <c r="N79" s="11"/>
    </row>
    <row r="80" spans="1:15" ht="15.75" hidden="1" customHeight="1" x14ac:dyDescent="0.2">
      <c r="A80" s="34"/>
      <c r="B80" s="8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</row>
    <row r="81" spans="1:14" ht="21" hidden="1" customHeight="1" x14ac:dyDescent="0.2">
      <c r="A81" s="89"/>
      <c r="B81" s="90"/>
      <c r="C81" s="91"/>
      <c r="D81" s="113"/>
      <c r="E81" s="191"/>
      <c r="F81" s="83" t="s">
        <v>73</v>
      </c>
      <c r="G81" s="49">
        <v>0</v>
      </c>
      <c r="H81" s="49"/>
      <c r="I81" s="49"/>
      <c r="J81" s="49"/>
      <c r="K81" s="48" t="s">
        <v>77</v>
      </c>
      <c r="L81" s="120"/>
      <c r="M81" s="120"/>
      <c r="N81" s="120"/>
    </row>
    <row r="82" spans="1:14" ht="0.75" hidden="1" customHeight="1" x14ac:dyDescent="0.2">
      <c r="A82" s="89"/>
      <c r="B82" s="90"/>
      <c r="C82" s="90"/>
      <c r="D82" s="189"/>
      <c r="E82" s="192"/>
      <c r="F82" s="96"/>
      <c r="G82" s="49"/>
      <c r="H82" s="49"/>
      <c r="I82" s="49"/>
      <c r="J82" s="49"/>
      <c r="K82" s="48"/>
      <c r="L82" s="120"/>
      <c r="M82" s="120"/>
      <c r="N82" s="120"/>
    </row>
    <row r="83" spans="1:14" ht="9.75" hidden="1" customHeight="1" x14ac:dyDescent="0.2">
      <c r="A83" s="89"/>
      <c r="B83" s="90"/>
      <c r="C83" s="95"/>
      <c r="D83" s="190"/>
      <c r="E83" s="193"/>
      <c r="F83" s="8" t="s">
        <v>12</v>
      </c>
      <c r="G83" s="9">
        <f>SUM(G81:G82)</f>
        <v>0</v>
      </c>
      <c r="H83" s="9">
        <f>SUM(H81:H82)</f>
        <v>0</v>
      </c>
      <c r="I83" s="9">
        <f>SUM(I81:I82)</f>
        <v>0</v>
      </c>
      <c r="J83" s="9">
        <f>SUM(J81:J82)</f>
        <v>0</v>
      </c>
      <c r="K83" s="9"/>
      <c r="L83" s="9"/>
      <c r="M83" s="9"/>
      <c r="N83" s="9"/>
    </row>
    <row r="84" spans="1:14" ht="11.25" hidden="1" customHeight="1" x14ac:dyDescent="0.2">
      <c r="A84" s="89"/>
      <c r="B84" s="90"/>
      <c r="C84" s="221" t="s">
        <v>63</v>
      </c>
      <c r="D84" s="223"/>
      <c r="E84" s="223"/>
      <c r="F84" s="224"/>
      <c r="G84" s="11">
        <f>G83</f>
        <v>0</v>
      </c>
      <c r="H84" s="11">
        <f>H83</f>
        <v>0</v>
      </c>
      <c r="I84" s="11">
        <f>I83</f>
        <v>0</v>
      </c>
      <c r="J84" s="11">
        <f>J83</f>
        <v>0</v>
      </c>
      <c r="K84" s="11"/>
      <c r="L84" s="11"/>
      <c r="M84" s="11"/>
      <c r="N84" s="11"/>
    </row>
    <row r="85" spans="1:14" ht="10.5" customHeight="1" x14ac:dyDescent="0.2">
      <c r="A85" s="34" t="s">
        <v>9</v>
      </c>
      <c r="B85" s="34"/>
      <c r="C85" s="185" t="s">
        <v>14</v>
      </c>
      <c r="D85" s="185"/>
      <c r="E85" s="185"/>
      <c r="F85" s="185"/>
      <c r="G85" s="12">
        <f>G84+G79</f>
        <v>28.9</v>
      </c>
      <c r="H85" s="12">
        <f t="shared" ref="H85:J85" si="11">H84+H79</f>
        <v>10</v>
      </c>
      <c r="I85" s="12">
        <f t="shared" si="11"/>
        <v>9.8000000000000007</v>
      </c>
      <c r="J85" s="12">
        <f t="shared" si="11"/>
        <v>10</v>
      </c>
      <c r="K85" s="13"/>
      <c r="L85" s="13"/>
      <c r="M85" s="13"/>
      <c r="N85" s="13"/>
    </row>
    <row r="86" spans="1:14" ht="12" customHeight="1" x14ac:dyDescent="0.2">
      <c r="A86" s="14"/>
      <c r="B86" s="85"/>
      <c r="C86" s="207" t="s">
        <v>15</v>
      </c>
      <c r="D86" s="207"/>
      <c r="E86" s="207"/>
      <c r="F86" s="207"/>
      <c r="G86" s="15">
        <f>G85+G68+G40</f>
        <v>1600.7999999999997</v>
      </c>
      <c r="H86" s="15">
        <f>H85+H68+H40</f>
        <v>1753.6</v>
      </c>
      <c r="I86" s="15">
        <f>I85+I68+I40</f>
        <v>1708.1999999999998</v>
      </c>
      <c r="J86" s="15">
        <f>J85+J68+J40</f>
        <v>1746</v>
      </c>
      <c r="K86" s="16"/>
      <c r="L86" s="16"/>
      <c r="M86" s="16"/>
      <c r="N86" s="16"/>
    </row>
    <row r="87" spans="1:14" ht="9" customHeight="1" x14ac:dyDescent="0.2">
      <c r="A87" s="18"/>
      <c r="B87" s="18"/>
      <c r="C87" s="18"/>
      <c r="D87" s="18"/>
      <c r="E87" s="57"/>
      <c r="F87" s="31"/>
      <c r="G87" s="31"/>
      <c r="H87" s="31"/>
      <c r="I87" s="32"/>
      <c r="J87" s="3"/>
      <c r="K87" s="4"/>
      <c r="L87" s="4"/>
      <c r="M87" s="4"/>
      <c r="N87" s="4"/>
    </row>
    <row r="88" spans="1:14" ht="0.95" hidden="1" customHeight="1" x14ac:dyDescent="0.2">
      <c r="A88" s="18"/>
      <c r="B88" s="18"/>
      <c r="C88" s="18"/>
      <c r="D88" s="18"/>
      <c r="E88" s="58"/>
      <c r="F88" s="73" t="s">
        <v>179</v>
      </c>
      <c r="G88" s="124">
        <f>G18+G31+G56</f>
        <v>1178.1000000000001</v>
      </c>
      <c r="H88" s="74">
        <f>H18+H31+H56+H77</f>
        <v>1286.6000000000001</v>
      </c>
      <c r="I88" s="74">
        <f>I18+I31+I56</f>
        <v>1309.8</v>
      </c>
      <c r="J88" s="74">
        <f>J18+J31+J56</f>
        <v>1338.6</v>
      </c>
      <c r="K88" s="75" t="s">
        <v>134</v>
      </c>
      <c r="L88" s="51"/>
      <c r="M88" s="4"/>
      <c r="N88" s="4"/>
    </row>
    <row r="89" spans="1:14" ht="0.95" hidden="1" customHeight="1" x14ac:dyDescent="0.2">
      <c r="A89" s="18"/>
      <c r="B89" s="18"/>
      <c r="C89" s="18"/>
      <c r="D89" s="18"/>
      <c r="E89" s="58"/>
      <c r="F89" s="73" t="s">
        <v>87</v>
      </c>
      <c r="G89" s="124">
        <f>G19</f>
        <v>0</v>
      </c>
      <c r="H89" s="74"/>
      <c r="I89" s="74"/>
      <c r="J89" s="74"/>
      <c r="K89" s="75" t="s">
        <v>80</v>
      </c>
      <c r="L89" s="51"/>
      <c r="M89" s="4"/>
      <c r="N89" s="4"/>
    </row>
    <row r="90" spans="1:14" ht="0.95" hidden="1" customHeight="1" x14ac:dyDescent="0.2">
      <c r="A90" s="18"/>
      <c r="B90" s="18"/>
      <c r="C90" s="18"/>
      <c r="D90" s="18"/>
      <c r="E90" s="58"/>
      <c r="F90" s="73" t="s">
        <v>48</v>
      </c>
      <c r="G90" s="124">
        <f>G20+G32</f>
        <v>0</v>
      </c>
      <c r="H90" s="74">
        <f>H20+H32</f>
        <v>0</v>
      </c>
      <c r="I90" s="74">
        <f>I20+I32</f>
        <v>0</v>
      </c>
      <c r="J90" s="74">
        <f>J20+J32</f>
        <v>0</v>
      </c>
      <c r="K90" s="75" t="s">
        <v>134</v>
      </c>
      <c r="L90" s="51"/>
      <c r="M90" s="4"/>
      <c r="N90" s="4"/>
    </row>
    <row r="91" spans="1:14" ht="12.75" customHeight="1" x14ac:dyDescent="0.2">
      <c r="A91" s="18"/>
      <c r="B91" s="18"/>
      <c r="C91" s="18"/>
      <c r="D91" s="18"/>
      <c r="E91" s="58"/>
      <c r="F91" s="123" t="s">
        <v>183</v>
      </c>
      <c r="G91" s="124">
        <f>SUM(G88:G90)</f>
        <v>1178.1000000000001</v>
      </c>
      <c r="H91" s="124">
        <f>H88+H90</f>
        <v>1286.6000000000001</v>
      </c>
      <c r="I91" s="124">
        <f t="shared" ref="I91:J91" si="12">I88+I90</f>
        <v>1309.8</v>
      </c>
      <c r="J91" s="124">
        <f t="shared" si="12"/>
        <v>1338.6</v>
      </c>
      <c r="K91" s="125" t="s">
        <v>127</v>
      </c>
      <c r="L91" s="51"/>
      <c r="M91" s="4"/>
      <c r="N91" s="4"/>
    </row>
    <row r="92" spans="1:14" ht="12" customHeight="1" x14ac:dyDescent="0.2">
      <c r="A92" s="18"/>
      <c r="B92" s="18"/>
      <c r="C92" s="18"/>
      <c r="D92" s="18"/>
      <c r="E92" s="58"/>
      <c r="F92" s="123" t="s">
        <v>178</v>
      </c>
      <c r="G92" s="124">
        <f>G21+G77</f>
        <v>21</v>
      </c>
      <c r="H92" s="124">
        <f>H21</f>
        <v>1.8</v>
      </c>
      <c r="I92" s="124">
        <f>I21</f>
        <v>1.8</v>
      </c>
      <c r="J92" s="124">
        <f>J21</f>
        <v>1.9</v>
      </c>
      <c r="K92" s="125" t="s">
        <v>128</v>
      </c>
      <c r="L92" s="104"/>
      <c r="M92" s="4"/>
      <c r="N92" s="4"/>
    </row>
    <row r="93" spans="1:14" ht="11.1" customHeight="1" x14ac:dyDescent="0.2">
      <c r="A93" s="18"/>
      <c r="B93" s="18"/>
      <c r="C93" s="18"/>
      <c r="D93" s="18"/>
      <c r="E93" s="58"/>
      <c r="F93" s="123" t="s">
        <v>180</v>
      </c>
      <c r="G93" s="124">
        <f>G23+G33+G57</f>
        <v>283.09999999999997</v>
      </c>
      <c r="H93" s="124">
        <f>H23+H33+H57</f>
        <v>347.29999999999995</v>
      </c>
      <c r="I93" s="124">
        <f>I23+I33+I57</f>
        <v>353.6</v>
      </c>
      <c r="J93" s="124">
        <f>J23+J33+J57</f>
        <v>361.4</v>
      </c>
      <c r="K93" s="126" t="s">
        <v>89</v>
      </c>
      <c r="L93" s="51"/>
      <c r="M93" s="4"/>
      <c r="N93" s="4"/>
    </row>
    <row r="94" spans="1:14" ht="9" hidden="1" customHeight="1" x14ac:dyDescent="0.2">
      <c r="A94" s="18"/>
      <c r="B94" s="18"/>
      <c r="C94" s="18"/>
      <c r="D94" s="18"/>
      <c r="E94" s="58"/>
      <c r="F94" s="73" t="s">
        <v>73</v>
      </c>
      <c r="G94" s="128">
        <f>G24</f>
        <v>0</v>
      </c>
      <c r="H94" s="128">
        <f>H24</f>
        <v>0</v>
      </c>
      <c r="I94" s="128">
        <f>I24</f>
        <v>0</v>
      </c>
      <c r="J94" s="128">
        <f>J24</f>
        <v>0</v>
      </c>
      <c r="K94" s="76" t="s">
        <v>79</v>
      </c>
      <c r="L94" s="51"/>
      <c r="M94" s="4"/>
      <c r="N94" s="4"/>
    </row>
    <row r="95" spans="1:14" ht="9.75" hidden="1" customHeight="1" x14ac:dyDescent="0.2">
      <c r="A95" s="18"/>
      <c r="B95" s="18"/>
      <c r="C95" s="18"/>
      <c r="D95" s="18"/>
      <c r="E95" s="58"/>
      <c r="F95" s="73" t="s">
        <v>73</v>
      </c>
      <c r="G95" s="128">
        <v>0</v>
      </c>
      <c r="H95" s="128">
        <v>0</v>
      </c>
      <c r="I95" s="128">
        <f>I57</f>
        <v>0</v>
      </c>
      <c r="J95" s="128">
        <f>J57</f>
        <v>0</v>
      </c>
      <c r="K95" s="86" t="s">
        <v>95</v>
      </c>
      <c r="L95" s="51"/>
      <c r="M95" s="4"/>
      <c r="N95" s="4"/>
    </row>
    <row r="96" spans="1:14" ht="9" hidden="1" customHeight="1" x14ac:dyDescent="0.2">
      <c r="A96" s="18"/>
      <c r="B96" s="18"/>
      <c r="C96" s="18"/>
      <c r="D96" s="18"/>
      <c r="E96" s="58"/>
      <c r="F96" s="73" t="s">
        <v>73</v>
      </c>
      <c r="G96" s="128">
        <f>G74</f>
        <v>0</v>
      </c>
      <c r="H96" s="128">
        <f>H74</f>
        <v>0</v>
      </c>
      <c r="I96" s="128">
        <f>I74</f>
        <v>0</v>
      </c>
      <c r="J96" s="128">
        <f>J74</f>
        <v>0</v>
      </c>
      <c r="K96" s="76" t="s">
        <v>79</v>
      </c>
      <c r="L96" s="51"/>
      <c r="M96" s="4"/>
      <c r="N96" s="4"/>
    </row>
    <row r="97" spans="1:16" ht="0.95" hidden="1" customHeight="1" x14ac:dyDescent="0.2">
      <c r="A97" s="18"/>
      <c r="B97" s="18"/>
      <c r="C97" s="18"/>
      <c r="D97" s="18"/>
      <c r="E97" s="58"/>
      <c r="F97" s="73" t="s">
        <v>73</v>
      </c>
      <c r="G97" s="128">
        <f>G72+G81</f>
        <v>0</v>
      </c>
      <c r="H97" s="128">
        <f>H72+H81</f>
        <v>0</v>
      </c>
      <c r="I97" s="128">
        <f>I72+I81</f>
        <v>0</v>
      </c>
      <c r="J97" s="128">
        <f>J72+J81</f>
        <v>0</v>
      </c>
      <c r="K97" s="76" t="s">
        <v>85</v>
      </c>
      <c r="L97" s="51"/>
      <c r="M97" s="4"/>
      <c r="N97" s="4"/>
    </row>
    <row r="98" spans="1:16" ht="12" customHeight="1" x14ac:dyDescent="0.2">
      <c r="A98" s="18"/>
      <c r="B98" s="18"/>
      <c r="C98" s="18"/>
      <c r="D98" s="18"/>
      <c r="E98" s="58"/>
      <c r="F98" s="123" t="s">
        <v>176</v>
      </c>
      <c r="G98" s="124">
        <f t="shared" ref="G98:J100" si="13">G25</f>
        <v>4.3</v>
      </c>
      <c r="H98" s="124">
        <f t="shared" si="13"/>
        <v>5.3</v>
      </c>
      <c r="I98" s="124">
        <f t="shared" si="13"/>
        <v>5.3</v>
      </c>
      <c r="J98" s="124">
        <f t="shared" si="13"/>
        <v>5.3</v>
      </c>
      <c r="K98" s="125" t="s">
        <v>130</v>
      </c>
      <c r="L98" s="51"/>
      <c r="M98" s="4"/>
      <c r="N98" s="4"/>
    </row>
    <row r="99" spans="1:16" ht="12" customHeight="1" x14ac:dyDescent="0.2">
      <c r="A99" s="18"/>
      <c r="B99" s="18"/>
      <c r="C99" s="18"/>
      <c r="D99" s="18"/>
      <c r="E99" s="58"/>
      <c r="F99" s="123" t="s">
        <v>177</v>
      </c>
      <c r="G99" s="124">
        <f t="shared" si="13"/>
        <v>3</v>
      </c>
      <c r="H99" s="124">
        <f t="shared" si="13"/>
        <v>3.1</v>
      </c>
      <c r="I99" s="124">
        <f t="shared" si="13"/>
        <v>3.2</v>
      </c>
      <c r="J99" s="124">
        <f t="shared" si="13"/>
        <v>3.3</v>
      </c>
      <c r="K99" s="125" t="s">
        <v>129</v>
      </c>
      <c r="L99" s="51"/>
      <c r="M99" s="4"/>
      <c r="N99" s="4"/>
    </row>
    <row r="100" spans="1:16" ht="10.5" customHeight="1" x14ac:dyDescent="0.2">
      <c r="A100" s="18"/>
      <c r="B100" s="18"/>
      <c r="C100" s="18"/>
      <c r="D100" s="18"/>
      <c r="E100" s="58"/>
      <c r="F100" s="123" t="s">
        <v>102</v>
      </c>
      <c r="G100" s="124">
        <f t="shared" si="13"/>
        <v>0.1</v>
      </c>
      <c r="H100" s="124">
        <f t="shared" si="13"/>
        <v>0</v>
      </c>
      <c r="I100" s="124">
        <f t="shared" si="13"/>
        <v>0</v>
      </c>
      <c r="J100" s="124">
        <f t="shared" si="13"/>
        <v>0</v>
      </c>
      <c r="K100" s="125" t="s">
        <v>133</v>
      </c>
      <c r="L100" s="51"/>
      <c r="M100" s="4"/>
      <c r="N100" s="59"/>
      <c r="O100" s="63"/>
      <c r="P100" s="63"/>
    </row>
    <row r="101" spans="1:16" ht="12" hidden="1" customHeight="1" x14ac:dyDescent="0.2">
      <c r="A101" s="18"/>
      <c r="B101" s="18"/>
      <c r="C101" s="18"/>
      <c r="D101" s="18"/>
      <c r="E101" s="58"/>
      <c r="F101" s="127" t="s">
        <v>66</v>
      </c>
      <c r="G101" s="128">
        <f>G73</f>
        <v>0</v>
      </c>
      <c r="H101" s="128">
        <f>H73</f>
        <v>0</v>
      </c>
      <c r="I101" s="128">
        <f>I73</f>
        <v>0</v>
      </c>
      <c r="J101" s="128">
        <f>J73</f>
        <v>0</v>
      </c>
      <c r="K101" s="129" t="s">
        <v>135</v>
      </c>
      <c r="L101" s="51"/>
      <c r="M101" s="4"/>
      <c r="N101" s="4"/>
    </row>
    <row r="102" spans="1:16" ht="12.95" customHeight="1" x14ac:dyDescent="0.2">
      <c r="A102" s="18"/>
      <c r="B102" s="18"/>
      <c r="C102" s="18"/>
      <c r="D102" s="18"/>
      <c r="E102" s="58"/>
      <c r="F102" s="123" t="s">
        <v>62</v>
      </c>
      <c r="G102" s="124">
        <f>G36+G37+G58+G64+G71+G43+G63+G76+G65</f>
        <v>14.2</v>
      </c>
      <c r="H102" s="124">
        <f>H36+H37+H58+H64+H71+H63+H65+H76</f>
        <v>14.5</v>
      </c>
      <c r="I102" s="124">
        <f>I36+I37+I58+I64+I71+I63+I65+I43+I76</f>
        <v>14.5</v>
      </c>
      <c r="J102" s="124">
        <f>J36+J37+J58+J64+J71+J63+J65+J76</f>
        <v>14.5</v>
      </c>
      <c r="K102" s="126" t="s">
        <v>132</v>
      </c>
      <c r="L102" s="51"/>
      <c r="M102" s="4"/>
      <c r="N102" s="4"/>
    </row>
    <row r="103" spans="1:16" ht="12" customHeight="1" x14ac:dyDescent="0.2">
      <c r="A103" s="18"/>
      <c r="B103" s="18"/>
      <c r="C103" s="18"/>
      <c r="D103" s="18"/>
      <c r="E103" s="58"/>
      <c r="F103" s="123" t="s">
        <v>70</v>
      </c>
      <c r="G103" s="124">
        <f>G44+G50+G51+G52+G49+G34+G45+G46+G47+G48</f>
        <v>97</v>
      </c>
      <c r="H103" s="124">
        <f>H45+H46+H48+H49+H50+H52+H34</f>
        <v>95</v>
      </c>
      <c r="I103" s="124">
        <f>I45+I46+I48+I49+I50+I52+I34</f>
        <v>20</v>
      </c>
      <c r="J103" s="124">
        <f>J45+J46+J48+J49+J50+J52+J34</f>
        <v>21</v>
      </c>
      <c r="K103" s="126" t="s">
        <v>131</v>
      </c>
      <c r="L103" s="51"/>
      <c r="M103" s="4"/>
      <c r="N103" s="4"/>
    </row>
    <row r="104" spans="1:16" ht="12" hidden="1" customHeight="1" x14ac:dyDescent="0.2">
      <c r="A104" s="18"/>
      <c r="B104" s="18"/>
      <c r="C104" s="18"/>
      <c r="D104" s="18"/>
      <c r="E104" s="58"/>
      <c r="F104" s="73" t="s">
        <v>72</v>
      </c>
      <c r="G104" s="128">
        <f>G61+G62+G43+G82</f>
        <v>0</v>
      </c>
      <c r="H104" s="128">
        <f>H61+H62+H82</f>
        <v>0</v>
      </c>
      <c r="I104" s="128">
        <f>I61+I62+I82</f>
        <v>0</v>
      </c>
      <c r="J104" s="128">
        <f>J61+J62+J43+J82</f>
        <v>0</v>
      </c>
      <c r="K104" s="75" t="s">
        <v>101</v>
      </c>
      <c r="L104" s="51"/>
      <c r="M104" s="4"/>
      <c r="N104" s="4"/>
    </row>
    <row r="105" spans="1:16" ht="11.1" customHeight="1" x14ac:dyDescent="0.2">
      <c r="A105" s="18"/>
      <c r="B105" s="18"/>
      <c r="C105" s="18"/>
      <c r="D105" s="18"/>
      <c r="E105" s="58"/>
      <c r="F105" s="123" t="s">
        <v>73</v>
      </c>
      <c r="G105" s="124">
        <f>G73</f>
        <v>0</v>
      </c>
      <c r="H105" s="124">
        <f>H73</f>
        <v>0</v>
      </c>
      <c r="I105" s="124">
        <f>I73</f>
        <v>0</v>
      </c>
      <c r="J105" s="124">
        <f>J73</f>
        <v>0</v>
      </c>
      <c r="K105" s="176" t="s">
        <v>20</v>
      </c>
      <c r="L105" s="177"/>
      <c r="M105" s="177"/>
      <c r="N105" s="4"/>
    </row>
    <row r="106" spans="1:16" ht="10.5" customHeight="1" x14ac:dyDescent="0.2">
      <c r="A106" s="18"/>
      <c r="B106" s="18"/>
      <c r="C106" s="18"/>
      <c r="D106" s="18"/>
      <c r="E106" s="58"/>
      <c r="F106" s="134" t="s">
        <v>71</v>
      </c>
      <c r="G106" s="135">
        <f>G88+G90+G92+G93+G98+G99+G100+G102+G103+G105</f>
        <v>1600.8</v>
      </c>
      <c r="H106" s="135">
        <f>H91+H92+H93+H98+H99+H100+H102+H103+H105</f>
        <v>1753.6</v>
      </c>
      <c r="I106" s="135">
        <f>I91+I92+I93+I98+I99+I100+I102+I103+I105</f>
        <v>1708.1999999999998</v>
      </c>
      <c r="J106" s="135">
        <f>J91+J92+J93+J98+J99+J100+J102+J103+J105</f>
        <v>1746</v>
      </c>
      <c r="K106" s="77"/>
      <c r="L106" s="51"/>
      <c r="M106" s="4"/>
      <c r="N106" s="4"/>
    </row>
    <row r="107" spans="1:16" ht="15.75" customHeight="1" x14ac:dyDescent="0.2">
      <c r="A107" s="18"/>
      <c r="B107" s="18"/>
      <c r="C107" s="18"/>
      <c r="D107" s="18"/>
      <c r="E107" s="58"/>
      <c r="F107" s="18"/>
      <c r="G107" s="18"/>
      <c r="H107" s="18"/>
      <c r="I107" s="20"/>
      <c r="J107" s="3"/>
      <c r="K107" s="4"/>
      <c r="L107" s="4"/>
      <c r="M107" s="4"/>
      <c r="N107" s="4"/>
    </row>
    <row r="108" spans="1:16" ht="21" customHeight="1" x14ac:dyDescent="0.2">
      <c r="A108" s="18"/>
      <c r="B108" s="18"/>
      <c r="C108" s="18"/>
      <c r="D108" s="18"/>
      <c r="E108" s="58"/>
      <c r="F108" s="18"/>
      <c r="G108" s="18"/>
      <c r="H108" s="18"/>
      <c r="I108" s="20"/>
      <c r="J108" s="157" t="s">
        <v>99</v>
      </c>
      <c r="K108" s="157"/>
      <c r="L108" s="157"/>
      <c r="M108" s="157"/>
      <c r="N108" s="157"/>
    </row>
    <row r="109" spans="1:16" ht="16.5" customHeight="1" x14ac:dyDescent="0.2">
      <c r="A109" s="18"/>
      <c r="B109" s="18"/>
      <c r="C109" s="18"/>
      <c r="D109" s="18"/>
      <c r="E109" s="58"/>
      <c r="F109" s="18"/>
      <c r="G109" s="18"/>
      <c r="H109" s="18"/>
      <c r="I109" s="20"/>
      <c r="J109" s="158" t="s">
        <v>100</v>
      </c>
      <c r="K109" s="158"/>
      <c r="L109" s="158"/>
      <c r="M109" s="158"/>
      <c r="N109" s="158"/>
    </row>
    <row r="110" spans="1:16" ht="9.75" customHeight="1" x14ac:dyDescent="0.2">
      <c r="A110" s="19"/>
      <c r="B110" s="19"/>
      <c r="C110" s="19"/>
      <c r="D110" s="19"/>
      <c r="E110" s="60"/>
      <c r="F110" s="19"/>
      <c r="G110" s="19"/>
      <c r="H110" s="19"/>
      <c r="I110" s="21"/>
      <c r="J110" s="158"/>
      <c r="K110" s="158"/>
      <c r="L110" s="158"/>
      <c r="M110" s="158"/>
      <c r="N110" s="158"/>
      <c r="O110" s="21"/>
    </row>
    <row r="111" spans="1:16" ht="19.5" customHeight="1" x14ac:dyDescent="0.2">
      <c r="A111" s="159" t="s">
        <v>16</v>
      </c>
      <c r="B111" s="159"/>
      <c r="C111" s="159"/>
      <c r="D111" s="159"/>
      <c r="E111" s="159"/>
      <c r="F111" s="159"/>
      <c r="G111" s="159"/>
      <c r="H111" s="159"/>
      <c r="I111" s="159"/>
      <c r="J111" s="20"/>
      <c r="K111" s="21"/>
      <c r="L111" s="21"/>
      <c r="M111" s="21"/>
      <c r="N111" s="21"/>
      <c r="O111" s="21"/>
    </row>
    <row r="112" spans="1:16" ht="19.5" customHeight="1" x14ac:dyDescent="0.2">
      <c r="A112" s="160" t="s">
        <v>17</v>
      </c>
      <c r="B112" s="160"/>
      <c r="C112" s="160"/>
      <c r="D112" s="160"/>
      <c r="E112" s="160"/>
      <c r="F112" s="160"/>
      <c r="G112" s="160"/>
      <c r="H112" s="160"/>
      <c r="I112" s="160"/>
      <c r="J112" s="20"/>
      <c r="K112" s="3"/>
      <c r="L112" s="4"/>
      <c r="M112" s="4"/>
      <c r="N112" s="4"/>
      <c r="O112" s="4"/>
    </row>
    <row r="113" spans="1:11" ht="12.75" customHeight="1" x14ac:dyDescent="0.2">
      <c r="A113" s="22"/>
      <c r="B113" s="22"/>
      <c r="C113" s="23"/>
      <c r="D113" s="24"/>
      <c r="E113" s="61"/>
      <c r="F113" s="24"/>
      <c r="G113" s="24"/>
      <c r="H113" s="25"/>
      <c r="I113" s="101"/>
      <c r="J113" s="26"/>
      <c r="K113" s="27"/>
    </row>
    <row r="114" spans="1:11" ht="12.95" customHeight="1" x14ac:dyDescent="0.2">
      <c r="A114" s="161" t="s">
        <v>18</v>
      </c>
      <c r="B114" s="161"/>
      <c r="C114" s="161"/>
      <c r="D114" s="161"/>
      <c r="E114" s="161"/>
      <c r="F114" s="161"/>
      <c r="G114" s="161"/>
      <c r="H114" s="162" t="s">
        <v>166</v>
      </c>
      <c r="I114" s="155" t="s">
        <v>167</v>
      </c>
      <c r="J114" s="155" t="s">
        <v>147</v>
      </c>
      <c r="K114" s="155" t="s">
        <v>168</v>
      </c>
    </row>
    <row r="115" spans="1:11" ht="62.25" customHeight="1" x14ac:dyDescent="0.2">
      <c r="A115" s="161"/>
      <c r="B115" s="161"/>
      <c r="C115" s="161"/>
      <c r="D115" s="161"/>
      <c r="E115" s="161"/>
      <c r="F115" s="161"/>
      <c r="G115" s="161"/>
      <c r="H115" s="162"/>
      <c r="I115" s="156"/>
      <c r="J115" s="156"/>
      <c r="K115" s="156"/>
    </row>
    <row r="116" spans="1:11" ht="18" customHeight="1" x14ac:dyDescent="0.2">
      <c r="A116" s="28" t="s">
        <v>19</v>
      </c>
      <c r="B116" s="235" t="s">
        <v>20</v>
      </c>
      <c r="C116" s="235"/>
      <c r="D116" s="235"/>
      <c r="E116" s="235"/>
      <c r="F116" s="235"/>
      <c r="G116" s="235"/>
      <c r="H116" s="140">
        <f>H117+H120+H126+H127+H128+H129</f>
        <v>1489.6</v>
      </c>
      <c r="I116" s="139">
        <f t="shared" ref="I116:K116" si="14">I117+I120+I126+I127+I128+I129</f>
        <v>1644.1000000000001</v>
      </c>
      <c r="J116" s="140">
        <f t="shared" si="14"/>
        <v>1673.7</v>
      </c>
      <c r="K116" s="140">
        <f t="shared" si="14"/>
        <v>1710.5</v>
      </c>
    </row>
    <row r="117" spans="1:11" ht="21" customHeight="1" x14ac:dyDescent="0.2">
      <c r="A117" s="29" t="s">
        <v>21</v>
      </c>
      <c r="B117" s="237" t="s">
        <v>22</v>
      </c>
      <c r="C117" s="237"/>
      <c r="D117" s="237"/>
      <c r="E117" s="237"/>
      <c r="F117" s="237"/>
      <c r="G117" s="237"/>
      <c r="H117" s="80">
        <f>G93+G94+G95</f>
        <v>283.09999999999997</v>
      </c>
      <c r="I117" s="78">
        <f t="shared" ref="I117:K117" si="15">H93+H94+H95</f>
        <v>347.29999999999995</v>
      </c>
      <c r="J117" s="78">
        <f t="shared" si="15"/>
        <v>353.6</v>
      </c>
      <c r="K117" s="78">
        <f t="shared" si="15"/>
        <v>361.4</v>
      </c>
    </row>
    <row r="118" spans="1:11" ht="18.75" customHeight="1" x14ac:dyDescent="0.2">
      <c r="A118" s="30" t="s">
        <v>23</v>
      </c>
      <c r="B118" s="228" t="s">
        <v>24</v>
      </c>
      <c r="C118" s="228"/>
      <c r="D118" s="228"/>
      <c r="E118" s="228"/>
      <c r="F118" s="228"/>
      <c r="G118" s="228"/>
      <c r="H118" s="79"/>
      <c r="I118" s="99"/>
      <c r="J118" s="99"/>
      <c r="K118" s="99"/>
    </row>
    <row r="119" spans="1:11" ht="18" customHeight="1" x14ac:dyDescent="0.2">
      <c r="A119" s="30" t="s">
        <v>25</v>
      </c>
      <c r="B119" s="228" t="s">
        <v>26</v>
      </c>
      <c r="C119" s="228"/>
      <c r="D119" s="228"/>
      <c r="E119" s="228"/>
      <c r="F119" s="228"/>
      <c r="G119" s="228"/>
      <c r="H119" s="80"/>
      <c r="I119" s="80"/>
      <c r="J119" s="80"/>
      <c r="K119" s="80"/>
    </row>
    <row r="120" spans="1:11" ht="19.5" customHeight="1" x14ac:dyDescent="0.2">
      <c r="A120" s="30" t="s">
        <v>27</v>
      </c>
      <c r="B120" s="236" t="s">
        <v>28</v>
      </c>
      <c r="C120" s="236"/>
      <c r="D120" s="236"/>
      <c r="E120" s="236"/>
      <c r="F120" s="236"/>
      <c r="G120" s="236"/>
      <c r="H120" s="138">
        <f>G88+G90</f>
        <v>1178.1000000000001</v>
      </c>
      <c r="I120" s="81">
        <f t="shared" ref="I120:K120" si="16">H88+H90</f>
        <v>1286.6000000000001</v>
      </c>
      <c r="J120" s="81">
        <f t="shared" si="16"/>
        <v>1309.8</v>
      </c>
      <c r="K120" s="81">
        <f t="shared" si="16"/>
        <v>1338.6</v>
      </c>
    </row>
    <row r="121" spans="1:11" ht="18.75" customHeight="1" x14ac:dyDescent="0.2">
      <c r="A121" s="30" t="s">
        <v>29</v>
      </c>
      <c r="B121" s="228" t="s">
        <v>30</v>
      </c>
      <c r="C121" s="228"/>
      <c r="D121" s="228"/>
      <c r="E121" s="228"/>
      <c r="F121" s="228"/>
      <c r="G121" s="228"/>
      <c r="H121" s="67"/>
      <c r="I121" s="100"/>
      <c r="J121" s="100"/>
      <c r="K121" s="100"/>
    </row>
    <row r="122" spans="1:11" ht="15" customHeight="1" x14ac:dyDescent="0.2">
      <c r="A122" s="30" t="s">
        <v>31</v>
      </c>
      <c r="B122" s="228" t="s">
        <v>32</v>
      </c>
      <c r="C122" s="228"/>
      <c r="D122" s="228"/>
      <c r="E122" s="228"/>
      <c r="F122" s="228"/>
      <c r="G122" s="228"/>
      <c r="H122" s="80"/>
      <c r="I122" s="80"/>
      <c r="J122" s="80"/>
      <c r="K122" s="80"/>
    </row>
    <row r="123" spans="1:11" ht="20.25" customHeight="1" x14ac:dyDescent="0.2">
      <c r="A123" s="30" t="s">
        <v>33</v>
      </c>
      <c r="B123" s="228" t="s">
        <v>34</v>
      </c>
      <c r="C123" s="228"/>
      <c r="D123" s="228"/>
      <c r="E123" s="228"/>
      <c r="F123" s="228"/>
      <c r="G123" s="228"/>
      <c r="H123" s="138"/>
      <c r="I123" s="81"/>
      <c r="J123" s="81"/>
      <c r="K123" s="81"/>
    </row>
    <row r="124" spans="1:11" ht="17.25" customHeight="1" x14ac:dyDescent="0.2">
      <c r="A124" s="30" t="s">
        <v>35</v>
      </c>
      <c r="B124" s="228" t="s">
        <v>36</v>
      </c>
      <c r="C124" s="228"/>
      <c r="D124" s="228"/>
      <c r="E124" s="228"/>
      <c r="F124" s="228"/>
      <c r="G124" s="228"/>
      <c r="H124" s="67"/>
      <c r="I124" s="100"/>
      <c r="J124" s="100"/>
      <c r="K124" s="100"/>
    </row>
    <row r="125" spans="1:11" ht="18" customHeight="1" x14ac:dyDescent="0.2">
      <c r="A125" s="30" t="s">
        <v>37</v>
      </c>
      <c r="B125" s="228" t="s">
        <v>38</v>
      </c>
      <c r="C125" s="228"/>
      <c r="D125" s="228"/>
      <c r="E125" s="228"/>
      <c r="F125" s="228"/>
      <c r="G125" s="228"/>
      <c r="H125" s="80"/>
      <c r="I125" s="78"/>
      <c r="J125" s="78"/>
      <c r="K125" s="78"/>
    </row>
    <row r="126" spans="1:11" ht="18" customHeight="1" x14ac:dyDescent="0.2">
      <c r="A126" s="30" t="s">
        <v>39</v>
      </c>
      <c r="B126" s="228" t="s">
        <v>40</v>
      </c>
      <c r="C126" s="228"/>
      <c r="D126" s="228"/>
      <c r="E126" s="228"/>
      <c r="F126" s="228"/>
      <c r="G126" s="228"/>
      <c r="H126" s="80">
        <f>G99+G98</f>
        <v>7.3</v>
      </c>
      <c r="I126" s="80">
        <f>H99+H98</f>
        <v>8.4</v>
      </c>
      <c r="J126" s="80">
        <f>I99+I98</f>
        <v>8.5</v>
      </c>
      <c r="K126" s="80">
        <f>J99+J98</f>
        <v>8.6</v>
      </c>
    </row>
    <row r="127" spans="1:11" ht="18" customHeight="1" x14ac:dyDescent="0.2">
      <c r="A127" s="30" t="s">
        <v>41</v>
      </c>
      <c r="B127" s="232" t="s">
        <v>20</v>
      </c>
      <c r="C127" s="233"/>
      <c r="D127" s="233"/>
      <c r="E127" s="233"/>
      <c r="F127" s="233"/>
      <c r="G127" s="234"/>
      <c r="H127" s="80">
        <f>G105</f>
        <v>0</v>
      </c>
      <c r="I127" s="80"/>
      <c r="J127" s="80"/>
      <c r="K127" s="80"/>
    </row>
    <row r="128" spans="1:11" ht="18" customHeight="1" x14ac:dyDescent="0.2">
      <c r="A128" s="30" t="s">
        <v>138</v>
      </c>
      <c r="B128" s="228" t="s">
        <v>143</v>
      </c>
      <c r="C128" s="228"/>
      <c r="D128" s="228"/>
      <c r="E128" s="228"/>
      <c r="F128" s="228"/>
      <c r="G128" s="228"/>
      <c r="H128" s="80">
        <f>G100</f>
        <v>0.1</v>
      </c>
      <c r="I128" s="80">
        <f>H100</f>
        <v>0</v>
      </c>
      <c r="J128" s="80"/>
      <c r="K128" s="80"/>
    </row>
    <row r="129" spans="1:11" ht="19.5" customHeight="1" x14ac:dyDescent="0.2">
      <c r="A129" s="30" t="s">
        <v>142</v>
      </c>
      <c r="B129" s="228" t="s">
        <v>128</v>
      </c>
      <c r="C129" s="228"/>
      <c r="D129" s="228"/>
      <c r="E129" s="228"/>
      <c r="F129" s="228"/>
      <c r="G129" s="228"/>
      <c r="H129" s="78">
        <f>G92</f>
        <v>21</v>
      </c>
      <c r="I129" s="80">
        <f t="shared" ref="I129:K129" si="17">H92</f>
        <v>1.8</v>
      </c>
      <c r="J129" s="80">
        <f t="shared" si="17"/>
        <v>1.8</v>
      </c>
      <c r="K129" s="80">
        <f t="shared" si="17"/>
        <v>1.9</v>
      </c>
    </row>
    <row r="130" spans="1:11" ht="22.7" customHeight="1" x14ac:dyDescent="0.2">
      <c r="A130" s="28" t="s">
        <v>42</v>
      </c>
      <c r="B130" s="235" t="s">
        <v>43</v>
      </c>
      <c r="C130" s="235"/>
      <c r="D130" s="235"/>
      <c r="E130" s="235"/>
      <c r="F130" s="235"/>
      <c r="G130" s="235"/>
      <c r="H130" s="68">
        <f>H131+H132</f>
        <v>111.2</v>
      </c>
      <c r="I130" s="68">
        <f>I131+I132</f>
        <v>109.5</v>
      </c>
      <c r="J130" s="68">
        <f>J131+J132</f>
        <v>34.5</v>
      </c>
      <c r="K130" s="68">
        <f>K131+K132</f>
        <v>35.5</v>
      </c>
    </row>
    <row r="131" spans="1:11" ht="22.7" customHeight="1" x14ac:dyDescent="0.2">
      <c r="A131" s="136" t="s">
        <v>139</v>
      </c>
      <c r="B131" s="229" t="s">
        <v>131</v>
      </c>
      <c r="C131" s="230"/>
      <c r="D131" s="230"/>
      <c r="E131" s="230"/>
      <c r="F131" s="230"/>
      <c r="G131" s="231"/>
      <c r="H131" s="137">
        <f>G103</f>
        <v>97</v>
      </c>
      <c r="I131" s="137">
        <f>H103</f>
        <v>95</v>
      </c>
      <c r="J131" s="137">
        <f t="shared" ref="J131:K131" si="18">I103</f>
        <v>20</v>
      </c>
      <c r="K131" s="137">
        <f t="shared" si="18"/>
        <v>21</v>
      </c>
    </row>
    <row r="132" spans="1:11" ht="22.7" customHeight="1" x14ac:dyDescent="0.2">
      <c r="A132" s="136" t="s">
        <v>140</v>
      </c>
      <c r="B132" s="229" t="s">
        <v>141</v>
      </c>
      <c r="C132" s="230"/>
      <c r="D132" s="230"/>
      <c r="E132" s="230"/>
      <c r="F132" s="230"/>
      <c r="G132" s="231"/>
      <c r="H132" s="137">
        <f>G102</f>
        <v>14.2</v>
      </c>
      <c r="I132" s="137">
        <f t="shared" ref="I132:K132" si="19">H102</f>
        <v>14.5</v>
      </c>
      <c r="J132" s="137">
        <f t="shared" si="19"/>
        <v>14.5</v>
      </c>
      <c r="K132" s="137">
        <f t="shared" si="19"/>
        <v>14.5</v>
      </c>
    </row>
    <row r="133" spans="1:11" ht="15" customHeight="1" x14ac:dyDescent="0.2">
      <c r="A133" s="225" t="s">
        <v>44</v>
      </c>
      <c r="B133" s="226"/>
      <c r="C133" s="226"/>
      <c r="D133" s="226"/>
      <c r="E133" s="226"/>
      <c r="F133" s="226"/>
      <c r="G133" s="227"/>
      <c r="H133" s="69">
        <f>H116+H130</f>
        <v>1600.8</v>
      </c>
      <c r="I133" s="69">
        <f>I116+I130</f>
        <v>1753.6000000000001</v>
      </c>
      <c r="J133" s="69">
        <f>J116+J130</f>
        <v>1708.2</v>
      </c>
      <c r="K133" s="69">
        <f>K116+K130</f>
        <v>1746</v>
      </c>
    </row>
    <row r="134" spans="1:11" x14ac:dyDescent="0.2">
      <c r="D134" s="4"/>
      <c r="E134" s="59"/>
      <c r="F134" s="4"/>
      <c r="G134" s="4"/>
    </row>
    <row r="135" spans="1:11" x14ac:dyDescent="0.2">
      <c r="D135" s="33"/>
      <c r="E135" s="62"/>
      <c r="F135" s="33"/>
      <c r="G135" s="33"/>
      <c r="H135" s="33"/>
    </row>
  </sheetData>
  <sheetProtection selectLockedCells="1" selectUnlockedCells="1"/>
  <mergeCells count="91">
    <mergeCell ref="B119:G119"/>
    <mergeCell ref="B120:G120"/>
    <mergeCell ref="B128:G128"/>
    <mergeCell ref="B116:G116"/>
    <mergeCell ref="B117:G117"/>
    <mergeCell ref="B118:G118"/>
    <mergeCell ref="A133:G133"/>
    <mergeCell ref="B121:G121"/>
    <mergeCell ref="B122:G122"/>
    <mergeCell ref="B123:G123"/>
    <mergeCell ref="B125:G125"/>
    <mergeCell ref="B131:G131"/>
    <mergeCell ref="B132:G132"/>
    <mergeCell ref="B127:G127"/>
    <mergeCell ref="B126:G126"/>
    <mergeCell ref="B129:G129"/>
    <mergeCell ref="B130:G130"/>
    <mergeCell ref="B124:G124"/>
    <mergeCell ref="C86:F86"/>
    <mergeCell ref="C30:N30"/>
    <mergeCell ref="D36:D38"/>
    <mergeCell ref="E36:E38"/>
    <mergeCell ref="E61:E66"/>
    <mergeCell ref="E43:E53"/>
    <mergeCell ref="A69:N69"/>
    <mergeCell ref="D31:D35"/>
    <mergeCell ref="E31:E35"/>
    <mergeCell ref="C68:F68"/>
    <mergeCell ref="C85:F85"/>
    <mergeCell ref="C70:N70"/>
    <mergeCell ref="C67:F67"/>
    <mergeCell ref="C80:N80"/>
    <mergeCell ref="C79:F79"/>
    <mergeCell ref="C84:F84"/>
    <mergeCell ref="A11:A13"/>
    <mergeCell ref="B11:B13"/>
    <mergeCell ref="C11:C13"/>
    <mergeCell ref="D11:D13"/>
    <mergeCell ref="E11:E13"/>
    <mergeCell ref="L12:N12"/>
    <mergeCell ref="M10:N10"/>
    <mergeCell ref="F11:F13"/>
    <mergeCell ref="G11:G13"/>
    <mergeCell ref="H11:H13"/>
    <mergeCell ref="E81:E83"/>
    <mergeCell ref="E71:E78"/>
    <mergeCell ref="D71:D73"/>
    <mergeCell ref="F44:J44"/>
    <mergeCell ref="K12:K13"/>
    <mergeCell ref="D76:D77"/>
    <mergeCell ref="K105:M105"/>
    <mergeCell ref="C17:N17"/>
    <mergeCell ref="E18:E28"/>
    <mergeCell ref="C60:N60"/>
    <mergeCell ref="D61:D62"/>
    <mergeCell ref="A41:N41"/>
    <mergeCell ref="C42:N42"/>
    <mergeCell ref="C29:F29"/>
    <mergeCell ref="C54:F54"/>
    <mergeCell ref="C55:N55"/>
    <mergeCell ref="E56:E58"/>
    <mergeCell ref="C59:F59"/>
    <mergeCell ref="C39:F39"/>
    <mergeCell ref="C40:F40"/>
    <mergeCell ref="D44:D53"/>
    <mergeCell ref="D82:D83"/>
    <mergeCell ref="J1:N1"/>
    <mergeCell ref="J2:N3"/>
    <mergeCell ref="A7:M7"/>
    <mergeCell ref="D20:D22"/>
    <mergeCell ref="D18:D19"/>
    <mergeCell ref="A6:N6"/>
    <mergeCell ref="A9:N9"/>
    <mergeCell ref="A14:N14"/>
    <mergeCell ref="A15:N15"/>
    <mergeCell ref="B16:N16"/>
    <mergeCell ref="I11:I13"/>
    <mergeCell ref="J11:J13"/>
    <mergeCell ref="J4:N4"/>
    <mergeCell ref="J5:N5"/>
    <mergeCell ref="A8:N8"/>
    <mergeCell ref="K11:N11"/>
    <mergeCell ref="K114:K115"/>
    <mergeCell ref="J108:N108"/>
    <mergeCell ref="J109:N110"/>
    <mergeCell ref="A111:I111"/>
    <mergeCell ref="A112:I112"/>
    <mergeCell ref="I114:I115"/>
    <mergeCell ref="J114:J115"/>
    <mergeCell ref="A114:G115"/>
    <mergeCell ref="H114:H115"/>
  </mergeCells>
  <phoneticPr fontId="28" type="noConversion"/>
  <pageMargins left="0.74803149606299213" right="0.31496062992125984" top="0.78740157480314965" bottom="0.39370078740157483" header="0.51181102362204722" footer="0.51181102362204722"/>
  <pageSetup paperSize="9" firstPageNumber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Medelyno mokykla</cp:lastModifiedBy>
  <cp:lastPrinted>2021-12-31T07:26:50Z</cp:lastPrinted>
  <dcterms:created xsi:type="dcterms:W3CDTF">2014-08-25T08:08:11Z</dcterms:created>
  <dcterms:modified xsi:type="dcterms:W3CDTF">2022-02-07T14:04:32Z</dcterms:modified>
</cp:coreProperties>
</file>