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w1\Desktop\"/>
    </mc:Choice>
  </mc:AlternateContent>
  <bookViews>
    <workbookView xWindow="0" yWindow="0" windowWidth="28800" windowHeight="1213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0" i="1" l="1"/>
  <c r="I90" i="1"/>
  <c r="J90" i="1"/>
  <c r="K90" i="1"/>
  <c r="H85" i="1"/>
  <c r="I85" i="1"/>
  <c r="J85" i="1"/>
  <c r="K85" i="1"/>
  <c r="G85" i="1"/>
  <c r="G90" i="1"/>
  <c r="H86" i="1"/>
  <c r="H88" i="1"/>
  <c r="H82" i="1"/>
  <c r="H81" i="1"/>
  <c r="H76" i="1"/>
  <c r="H80" i="1"/>
  <c r="I111" i="1"/>
  <c r="G86" i="1"/>
  <c r="G88" i="1"/>
  <c r="G82" i="1"/>
  <c r="G81" i="1"/>
  <c r="G76" i="1"/>
  <c r="G80" i="1"/>
  <c r="H111" i="1"/>
  <c r="I82" i="1"/>
  <c r="J82" i="1"/>
  <c r="K82" i="1"/>
  <c r="H79" i="1"/>
  <c r="I100" i="1"/>
  <c r="H75" i="1"/>
  <c r="H77" i="1"/>
  <c r="H78" i="1"/>
  <c r="I103" i="1"/>
  <c r="H89" i="1"/>
  <c r="I105" i="1"/>
  <c r="I106" i="1"/>
  <c r="H87" i="1"/>
  <c r="I108" i="1"/>
  <c r="H84" i="1"/>
  <c r="I109" i="1"/>
  <c r="I99" i="1"/>
  <c r="I112" i="1"/>
  <c r="G75" i="1"/>
  <c r="G77" i="1"/>
  <c r="G78" i="1"/>
  <c r="H103" i="1"/>
  <c r="H83" i="1"/>
  <c r="H91" i="1"/>
  <c r="I75" i="1"/>
  <c r="I76" i="1"/>
  <c r="I77" i="1"/>
  <c r="I78" i="1"/>
  <c r="I79" i="1"/>
  <c r="I80" i="1"/>
  <c r="I81" i="1"/>
  <c r="I83" i="1"/>
  <c r="I84" i="1"/>
  <c r="I86" i="1"/>
  <c r="I87" i="1"/>
  <c r="I88" i="1"/>
  <c r="I89" i="1"/>
  <c r="I91" i="1"/>
  <c r="J75" i="1"/>
  <c r="J76" i="1"/>
  <c r="J77" i="1"/>
  <c r="J78" i="1"/>
  <c r="J79" i="1"/>
  <c r="J80" i="1"/>
  <c r="J81" i="1"/>
  <c r="J83" i="1"/>
  <c r="J84" i="1"/>
  <c r="J86" i="1"/>
  <c r="J87" i="1"/>
  <c r="J88" i="1"/>
  <c r="J89" i="1"/>
  <c r="J91" i="1"/>
  <c r="K75" i="1"/>
  <c r="K76" i="1"/>
  <c r="K77" i="1"/>
  <c r="K78" i="1"/>
  <c r="K79" i="1"/>
  <c r="K80" i="1"/>
  <c r="K81" i="1"/>
  <c r="K83" i="1"/>
  <c r="K84" i="1"/>
  <c r="K86" i="1"/>
  <c r="K87" i="1"/>
  <c r="K88" i="1"/>
  <c r="K89" i="1"/>
  <c r="K91" i="1"/>
  <c r="G79" i="1"/>
  <c r="H100" i="1"/>
  <c r="G89" i="1"/>
  <c r="H105" i="1"/>
  <c r="H106" i="1"/>
  <c r="G87" i="1"/>
  <c r="H108" i="1"/>
  <c r="G84" i="1"/>
  <c r="H109" i="1"/>
  <c r="H99" i="1"/>
  <c r="H112" i="1"/>
  <c r="G83" i="1"/>
  <c r="G91" i="1"/>
  <c r="K48" i="1"/>
  <c r="K33" i="1"/>
  <c r="K36" i="1"/>
  <c r="K37" i="1"/>
  <c r="J48" i="1"/>
  <c r="J33" i="1"/>
  <c r="J36" i="1"/>
  <c r="J37" i="1"/>
  <c r="I48" i="1"/>
  <c r="I33" i="1"/>
  <c r="I36" i="1"/>
  <c r="I37" i="1"/>
  <c r="H48" i="1"/>
  <c r="H33" i="1"/>
  <c r="H36" i="1"/>
  <c r="H37" i="1"/>
  <c r="G33" i="1"/>
  <c r="G36" i="1"/>
  <c r="G37" i="1"/>
  <c r="H53" i="1"/>
  <c r="I53" i="1"/>
  <c r="J53" i="1"/>
  <c r="K53" i="1"/>
  <c r="G53" i="1"/>
  <c r="G54" i="1"/>
  <c r="H64" i="1"/>
  <c r="H65" i="1"/>
  <c r="I64" i="1"/>
  <c r="I65" i="1"/>
  <c r="J64" i="1"/>
  <c r="J65" i="1"/>
  <c r="K64" i="1"/>
  <c r="K65" i="1"/>
  <c r="G64" i="1"/>
  <c r="G65" i="1"/>
  <c r="K70" i="1"/>
  <c r="K71" i="1"/>
  <c r="K72" i="1"/>
  <c r="J70" i="1"/>
  <c r="J71" i="1"/>
  <c r="J72" i="1"/>
  <c r="I70" i="1"/>
  <c r="I71" i="1"/>
  <c r="I72" i="1"/>
  <c r="H70" i="1"/>
  <c r="H71" i="1"/>
  <c r="H72" i="1"/>
  <c r="G70" i="1"/>
  <c r="G71" i="1"/>
  <c r="G72" i="1"/>
  <c r="G48" i="1"/>
  <c r="K54" i="1"/>
  <c r="J54" i="1"/>
  <c r="I54" i="1"/>
  <c r="H54" i="1"/>
  <c r="K43" i="1"/>
  <c r="K44" i="1"/>
  <c r="J43" i="1"/>
  <c r="J44" i="1"/>
  <c r="I43" i="1"/>
  <c r="I44" i="1"/>
  <c r="H43" i="1"/>
  <c r="H44" i="1"/>
  <c r="G43" i="1"/>
  <c r="G44" i="1"/>
  <c r="H25" i="1"/>
  <c r="I25" i="1"/>
  <c r="J25" i="1"/>
  <c r="K25" i="1"/>
  <c r="H20" i="1"/>
  <c r="I20" i="1"/>
  <c r="J20" i="1"/>
  <c r="J26" i="1"/>
  <c r="K20" i="1"/>
  <c r="G25" i="1"/>
  <c r="G20" i="1"/>
  <c r="H55" i="1"/>
  <c r="G55" i="1"/>
  <c r="J55" i="1"/>
  <c r="K55" i="1"/>
  <c r="I55" i="1"/>
  <c r="G26" i="1"/>
  <c r="G38" i="1"/>
  <c r="G73" i="1"/>
  <c r="K26" i="1"/>
  <c r="I26" i="1"/>
  <c r="H26" i="1"/>
  <c r="I38" i="1"/>
  <c r="I73" i="1"/>
  <c r="K38" i="1"/>
  <c r="K73" i="1"/>
  <c r="J38" i="1"/>
  <c r="J73" i="1"/>
  <c r="H38" i="1"/>
  <c r="H73" i="1"/>
</calcChain>
</file>

<file path=xl/sharedStrings.xml><?xml version="1.0" encoding="utf-8"?>
<sst xmlns="http://schemas.openxmlformats.org/spreadsheetml/2006/main" count="275" uniqueCount="162">
  <si>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</si>
  <si>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</si>
  <si>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</si>
  <si>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</si>
  <si>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</si>
  <si>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Finansavimo šaltinis</t>
  </si>
  <si>
    <t>Produkto  kriterijaus</t>
  </si>
  <si>
    <t>pavadinimas, mato vnt.</t>
  </si>
  <si>
    <t>planas</t>
  </si>
  <si>
    <t>01</t>
  </si>
  <si>
    <t>tūkst. Eur</t>
  </si>
  <si>
    <t>(1c forma)</t>
  </si>
  <si>
    <t>Iš viso</t>
  </si>
  <si>
    <t>Iš viso uždaviniui</t>
  </si>
  <si>
    <t>Iš viso tikslui</t>
  </si>
  <si>
    <t>Iš viso programai</t>
  </si>
  <si>
    <t>(1c/1 forma)</t>
  </si>
  <si>
    <t>FINANSAVIMO ŠALTINIŲ SUVESTINĖ</t>
  </si>
  <si>
    <t>Finansavimo šaltiniai</t>
  </si>
  <si>
    <t>1.</t>
  </si>
  <si>
    <t xml:space="preserve">Savivaldybės biudžeto lėšos </t>
  </si>
  <si>
    <t>1.1.</t>
  </si>
  <si>
    <t>Savivaldybės biudžeto lėšos (SB)</t>
  </si>
  <si>
    <t>1.2.</t>
  </si>
  <si>
    <t>Paskolų lėšos PS</t>
  </si>
  <si>
    <t>1.3.</t>
  </si>
  <si>
    <t>Programų lėšų likutis SB (LIK)</t>
  </si>
  <si>
    <t>1.4.</t>
  </si>
  <si>
    <t>Mokinio krepšelio lėšos VB (MK)</t>
  </si>
  <si>
    <t>1.5.</t>
  </si>
  <si>
    <t>Lėšos valstybės deleguotoms funkcijoms atlikti VB (VF)</t>
  </si>
  <si>
    <t>1.6.</t>
  </si>
  <si>
    <t>Kitos valstybės biudžeto lėšos VB (KT)</t>
  </si>
  <si>
    <t>1.7.</t>
  </si>
  <si>
    <r>
      <t>Valstybės investicijų projektų</t>
    </r>
    <r>
      <rPr>
        <sz val="10"/>
        <color indexed="60"/>
        <rFont val="Times New Roman"/>
        <family val="1"/>
        <charset val="186"/>
      </rPr>
      <t xml:space="preserve"> l</t>
    </r>
    <r>
      <rPr>
        <sz val="10"/>
        <rFont val="Times New Roman"/>
        <family val="1"/>
        <charset val="186"/>
      </rPr>
      <t>ėšos VB (VIP)</t>
    </r>
  </si>
  <si>
    <t>1.8.</t>
  </si>
  <si>
    <t>Kelių priežiūros programos lėšos VB (KPP)</t>
  </si>
  <si>
    <t>1.9.</t>
  </si>
  <si>
    <t>Europos Sąjungos lėšos ES</t>
  </si>
  <si>
    <t>1.10.</t>
  </si>
  <si>
    <t>Įstaigų pajamų lėšos SP</t>
  </si>
  <si>
    <t>1.11.</t>
  </si>
  <si>
    <t>Įstaigų praėjusių metų lėšų likučiai SP (LIK)</t>
  </si>
  <si>
    <t>2.</t>
  </si>
  <si>
    <t>Kitos lėšos (KT)</t>
  </si>
  <si>
    <t>Iš viso finansavimas programai  (1 eilutė + 2 eilutė)</t>
  </si>
  <si>
    <t>2018 metai</t>
  </si>
  <si>
    <t>Ugdymo turinimo perteikimas, ugdant mokinių kritinį mąstymą.</t>
  </si>
  <si>
    <t>02</t>
  </si>
  <si>
    <t>03</t>
  </si>
  <si>
    <t>VB</t>
  </si>
  <si>
    <t>SB</t>
  </si>
  <si>
    <t>D</t>
  </si>
  <si>
    <t>SP</t>
  </si>
  <si>
    <t>Mokinių skaičius mokykloje</t>
  </si>
  <si>
    <t>Mokinių mokymas ligoninėje</t>
  </si>
  <si>
    <t xml:space="preserve">Mokymo ligoninėje administravimas </t>
  </si>
  <si>
    <t>Turimas etatų sk. užtikrina optimalų ugdymo procesą</t>
  </si>
  <si>
    <t>Ugdymo proceso organizavimas</t>
  </si>
  <si>
    <t>UŽDAVINYS. Ugdymo proceso tobulinimas, taikant aktyviuosius mokymo(si) būdus ir metodus</t>
  </si>
  <si>
    <t>ES</t>
  </si>
  <si>
    <t>Visi pedagoginiai darbuotojai</t>
  </si>
  <si>
    <t>Visi ligoninėje mokantys mokinius mokytojai</t>
  </si>
  <si>
    <t>"Mokyklos, šeimos bei socialinių partnerių bendradarbiavimo programos"įgyvendinimas</t>
  </si>
  <si>
    <t>KT(2%)</t>
  </si>
  <si>
    <t>Tėvų aktyvo renginių organizavimas</t>
  </si>
  <si>
    <t>Renginių su Medelyno bendruomene organizavimas</t>
  </si>
  <si>
    <t>Mokinių socialinių kompetencijų ugdymas</t>
  </si>
  <si>
    <t>KT (proj.)</t>
  </si>
  <si>
    <t>Programos "PUG,I,V klasių  ir naujai atvykusių mokinių adaptacija" įgyvendinimas</t>
  </si>
  <si>
    <t>KT (2%)</t>
  </si>
  <si>
    <t>Iš viso uždaviniui:</t>
  </si>
  <si>
    <t>Progimnazijos higieninių sąlygų gerinimas</t>
  </si>
  <si>
    <t>Mokyklos atnaujinimo/ modernizavimo projekto įgyvendinimas</t>
  </si>
  <si>
    <t>KT</t>
  </si>
  <si>
    <t>UŽDAVINYS. Mokinių saviraiškos poreikių tenkinimas</t>
  </si>
  <si>
    <t>KT(proj.)</t>
  </si>
  <si>
    <t>3,2</t>
  </si>
  <si>
    <t>0,4</t>
  </si>
  <si>
    <t>0,3</t>
  </si>
  <si>
    <t>2019 metų išlaidų projektas</t>
  </si>
  <si>
    <t>2017 metais patvirtinti asignavimai</t>
  </si>
  <si>
    <t>Edukacinės programos visiems mokiniams</t>
  </si>
  <si>
    <t>Higienos inventorius</t>
  </si>
  <si>
    <t>Parengtas investicinis projektas sporto aikštynui ir takams atnaujinti</t>
  </si>
  <si>
    <t>Baldai</t>
  </si>
  <si>
    <t>Aptverta mokyklos teritorija, metrai</t>
  </si>
  <si>
    <t>7,9</t>
  </si>
  <si>
    <t>3,8</t>
  </si>
  <si>
    <t>PROGRAMOS PAVADINIMAS Šiaulių Medelyno progimnazijos švietimo prieinamumo ir kokybės užtikrinimo programa</t>
  </si>
  <si>
    <t>2019 metai</t>
  </si>
  <si>
    <t xml:space="preserve">ŠIAULIŲ MEDELYNO PROGIMNAZIJOS ŠVIETIMO PRIEINAMUMO IR KOKYBĖS UŽTIKRINIMO PROGRAMOS </t>
  </si>
  <si>
    <t>VB (VIP)</t>
  </si>
  <si>
    <t>Aplinkos darbuotojų kvalif. kėlimas 3 darbuotojai</t>
  </si>
  <si>
    <t>"Vadovų, mokytojų ir pagalbos specialistų kompetencijų ugdymo programos" įgyvendinimas</t>
  </si>
  <si>
    <t>Neformaliojo švietimo organizavimas progimnazijoje.</t>
  </si>
  <si>
    <t>Vaikų vasaros poilsio programų įgyvendinimas.</t>
  </si>
  <si>
    <t>Mokinių savanorystės skatinimas</t>
  </si>
  <si>
    <t>Edukacinių  išvykų ir kitų veiklų gabiems  mokiniams organizavimas</t>
  </si>
  <si>
    <t>"Mokinių bendrųjų kompetencijų ugdymo programos" įgyvendinimas</t>
  </si>
  <si>
    <t>PROGRAMOS TIKSLAS. Mokyklos materialinės ir techninės bazės stiprinimas</t>
  </si>
  <si>
    <t>UŽDAVINYS. Modernizuoti progimnazijos ugdymo bazę</t>
  </si>
  <si>
    <t>"Medelyno progimnazijos edukacinių erdvių atnaujinimo programos" įgyvendinimas</t>
  </si>
  <si>
    <t>Valst.biudžetas mok.kr.</t>
  </si>
  <si>
    <t>Valst.biudžetas ligoninė</t>
  </si>
  <si>
    <t>KT (VB)</t>
  </si>
  <si>
    <t>Spec.programos</t>
  </si>
  <si>
    <t>Remonto lėšos</t>
  </si>
  <si>
    <t>KT(ES)</t>
  </si>
  <si>
    <t>Kitos projektų SB</t>
  </si>
  <si>
    <t>Iš viso:</t>
  </si>
  <si>
    <t>KT(Proj.)</t>
  </si>
  <si>
    <t xml:space="preserve"> KT (VIP)</t>
  </si>
  <si>
    <t>KT (SB)</t>
  </si>
  <si>
    <t>Mokinių konferencijų organizavimas ir kt.  250 mok)</t>
  </si>
  <si>
    <t xml:space="preserve">PROGRAMOS TIKSLAS. Ugdymo proceso organizavimas, sudarant galimybes mokinių gebėjimams atsiskleisti </t>
  </si>
  <si>
    <t>190531037</t>
  </si>
  <si>
    <t>NR.08  2018-2020 METŲ VEIKLOS PLANO</t>
  </si>
  <si>
    <t>2018 metų  lėšų poreikis</t>
  </si>
  <si>
    <t>2018  metais patvirtinti asignavimai</t>
  </si>
  <si>
    <t>2020 metų išlaidų projektas</t>
  </si>
  <si>
    <t>2020 metai</t>
  </si>
  <si>
    <t>3,6</t>
  </si>
  <si>
    <t>0,5</t>
  </si>
  <si>
    <t>Tėvų įmokos</t>
  </si>
  <si>
    <t>5,3</t>
  </si>
  <si>
    <t>Tarptautiniai projektai</t>
  </si>
  <si>
    <t>Įrengta PUG žaidimų aikštelė</t>
  </si>
  <si>
    <t>Pailgintų priešmokyklinio ugdymo grupių atidarymas bendrojo ugdymo mokyklose</t>
  </si>
  <si>
    <t>PUG atidarymas</t>
  </si>
  <si>
    <t>PUG atidarymas bendrojo ugdymo mokykloje</t>
  </si>
  <si>
    <t>Valst.biudžetas darbo apmok.</t>
  </si>
  <si>
    <t>STRATEGINIS TIKSLAS: Užtikrinti visuomenės poreikius tenkinančių švietimo, kultūros, sporto, sveikatos ir socialinių paslaugų kokybę ir įvairovę</t>
  </si>
  <si>
    <t>Darbo apmokėjimo įstatymui laipsniškai įgyvendinti</t>
  </si>
  <si>
    <t>Tarpmokyklinės strateginės partnerystės projektas "Erasmus+"2,  "My little Europe", 9 mokytojai</t>
  </si>
  <si>
    <t>20,9</t>
  </si>
  <si>
    <t>Atliekų tvarkymo aikštelės įrengimas</t>
  </si>
  <si>
    <t>Projektas "Rūšiuoju atliekas-gyvenu švariai, tvarkingai, sveikai"</t>
  </si>
  <si>
    <t xml:space="preserve">Mokyklos pastato modernizavimas/atnaujinimas. </t>
  </si>
  <si>
    <t>Aikštyno atnaujinimo projektas</t>
  </si>
  <si>
    <t xml:space="preserve"> 2017 metais patvirtinti asignavimai</t>
  </si>
  <si>
    <t>2018 metų poreikis</t>
  </si>
  <si>
    <t>2018 metais patvirtinti asignavimai</t>
  </si>
  <si>
    <t>Aikštelių įrengimas</t>
  </si>
  <si>
    <t>SB (KT)</t>
  </si>
  <si>
    <t>VB (KT)</t>
  </si>
  <si>
    <t>Projektas "Ïšvenkime traumų-VIII" 146 mok.</t>
  </si>
  <si>
    <t>Dieninė vaikų vasaros ir poilsio stovykla  16 mok.</t>
  </si>
  <si>
    <t>Mokyklos pastatato rekonstrukcija</t>
  </si>
  <si>
    <t>Mokyklos tvoros aptvėrimas ir remonto lėšos</t>
  </si>
  <si>
    <t>Valstybės biudžeto dotacijos</t>
  </si>
  <si>
    <t>Savivaldybės biudžeto lėšos</t>
  </si>
  <si>
    <t>"Mokykla yra jėga informacinių technologijų dėka "Erasmus+ KA2, 2 mokytojai</t>
  </si>
  <si>
    <t>Mokinių skaičius</t>
  </si>
  <si>
    <t>Pagrindinio ugdymo programų įgyvendinimas ligoninės klasėse, diegiant naujas technologijas</t>
  </si>
  <si>
    <t>Ugdymo(si) aplinkos tobulinimas</t>
  </si>
  <si>
    <t>UŽDAVINYS. Mokyklos pedagogų kompetencijų, tėvų švietimo ir įtraukties į ugdymo procesą tobulinimas.</t>
  </si>
  <si>
    <t>PROGRAMOS TIKSLAS. Mokinių veiklumo ugdymas(is)</t>
  </si>
  <si>
    <t>UŽDAVINYS. Gabių mokinių ugdymo(si) tobulinimas</t>
  </si>
  <si>
    <t>UŽDAVINYS. Saugių ugdymo(si) sąlygų sudarymas.</t>
  </si>
  <si>
    <t>UŽDAVINYS. Užtikrinti mokyklos funkcionavimą</t>
  </si>
  <si>
    <t>Sporto aikštyno ir sporto takų atnaujinimo programos/projekto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</si>
</sst>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60"/>
      <name val="Times New Roman"/>
      <family val="1"/>
      <charset val="186"/>
    </font>
    <font>
      <sz val="9"/>
      <name val="Arial"/>
      <family val="2"/>
      <charset val="186"/>
    </font>
    <font>
      <sz val="7"/>
      <name val="Times New Roman"/>
      <family val="1"/>
    </font>
    <font>
      <sz val="9"/>
      <name val="Times New Roman"/>
      <family val="1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7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/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9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49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textRotation="90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49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6" xfId="0" applyBorder="1"/>
    <xf numFmtId="49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49" fontId="8" fillId="3" borderId="1" xfId="0" applyNumberFormat="1" applyFont="1" applyFill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9" fontId="13" fillId="0" borderId="1" xfId="0" applyNumberFormat="1" applyFont="1" applyBorder="1"/>
    <xf numFmtId="0" fontId="8" fillId="10" borderId="1" xfId="0" applyFont="1" applyFill="1" applyBorder="1" applyAlignment="1">
      <alignment horizontal="right" vertical="top"/>
    </xf>
    <xf numFmtId="164" fontId="8" fillId="10" borderId="1" xfId="0" applyNumberFormat="1" applyFont="1" applyFill="1" applyBorder="1" applyAlignment="1">
      <alignment horizontal="center" vertical="top"/>
    </xf>
    <xf numFmtId="49" fontId="8" fillId="10" borderId="1" xfId="0" applyNumberFormat="1" applyFont="1" applyFill="1" applyBorder="1" applyAlignment="1">
      <alignment horizontal="left" vertical="top"/>
    </xf>
    <xf numFmtId="49" fontId="5" fillId="10" borderId="1" xfId="0" applyNumberFormat="1" applyFont="1" applyFill="1" applyBorder="1" applyAlignment="1">
      <alignment horizontal="left" vertical="top" wrapText="1"/>
    </xf>
    <xf numFmtId="1" fontId="9" fillId="11" borderId="1" xfId="0" applyNumberFormat="1" applyFont="1" applyFill="1" applyBorder="1" applyAlignment="1">
      <alignment horizontal="center" vertical="top"/>
    </xf>
    <xf numFmtId="164" fontId="5" fillId="11" borderId="1" xfId="0" applyNumberFormat="1" applyFont="1" applyFill="1" applyBorder="1" applyAlignment="1">
      <alignment horizontal="left" vertical="top" wrapText="1"/>
    </xf>
    <xf numFmtId="49" fontId="8" fillId="10" borderId="1" xfId="0" applyNumberFormat="1" applyFont="1" applyFill="1" applyBorder="1" applyAlignment="1">
      <alignment horizontal="right" vertical="top"/>
    </xf>
    <xf numFmtId="164" fontId="8" fillId="11" borderId="0" xfId="0" applyNumberFormat="1" applyFont="1" applyFill="1" applyBorder="1" applyAlignment="1">
      <alignment horizontal="center" vertical="top"/>
    </xf>
    <xf numFmtId="49" fontId="8" fillId="14" borderId="1" xfId="0" applyNumberFormat="1" applyFont="1" applyFill="1" applyBorder="1" applyAlignment="1">
      <alignment horizontal="left" vertical="top"/>
    </xf>
    <xf numFmtId="164" fontId="8" fillId="15" borderId="1" xfId="0" applyNumberFormat="1" applyFont="1" applyFill="1" applyBorder="1" applyAlignment="1">
      <alignment horizontal="center" vertical="top"/>
    </xf>
    <xf numFmtId="164" fontId="8" fillId="14" borderId="1" xfId="0" applyNumberFormat="1" applyFont="1" applyFill="1" applyBorder="1" applyAlignment="1">
      <alignment horizontal="center" vertical="top"/>
    </xf>
    <xf numFmtId="164" fontId="9" fillId="15" borderId="1" xfId="0" applyNumberFormat="1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left" vertical="top" wrapText="1"/>
    </xf>
    <xf numFmtId="164" fontId="9" fillId="10" borderId="1" xfId="0" applyNumberFormat="1" applyFont="1" applyFill="1" applyBorder="1" applyAlignment="1">
      <alignment horizontal="center" vertical="top"/>
    </xf>
    <xf numFmtId="164" fontId="9" fillId="14" borderId="1" xfId="0" applyNumberFormat="1" applyFont="1" applyFill="1" applyBorder="1" applyAlignment="1">
      <alignment horizontal="center" vertical="top"/>
    </xf>
    <xf numFmtId="164" fontId="9" fillId="11" borderId="1" xfId="0" applyNumberFormat="1" applyFont="1" applyFill="1" applyBorder="1" applyAlignment="1">
      <alignment horizontal="center" vertical="top"/>
    </xf>
    <xf numFmtId="0" fontId="13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64" fontId="5" fillId="1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1" fillId="0" borderId="0" xfId="0" applyFont="1" applyBorder="1"/>
    <xf numFmtId="0" fontId="25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right" vertical="top" wrapText="1"/>
    </xf>
    <xf numFmtId="0" fontId="21" fillId="0" borderId="6" xfId="0" applyFont="1" applyBorder="1"/>
    <xf numFmtId="0" fontId="21" fillId="0" borderId="0" xfId="0" applyFont="1"/>
    <xf numFmtId="164" fontId="20" fillId="10" borderId="1" xfId="0" applyNumberFormat="1" applyFont="1" applyFill="1" applyBorder="1" applyAlignment="1">
      <alignment horizontal="center" vertical="top"/>
    </xf>
    <xf numFmtId="164" fontId="27" fillId="10" borderId="1" xfId="0" applyNumberFormat="1" applyFont="1" applyFill="1" applyBorder="1" applyAlignment="1">
      <alignment horizontal="center" vertical="top"/>
    </xf>
    <xf numFmtId="49" fontId="8" fillId="10" borderId="1" xfId="0" applyNumberFormat="1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164" fontId="8" fillId="11" borderId="1" xfId="0" applyNumberFormat="1" applyFont="1" applyFill="1" applyBorder="1" applyAlignment="1">
      <alignment horizontal="center" vertical="top"/>
    </xf>
    <xf numFmtId="1" fontId="9" fillId="10" borderId="1" xfId="0" applyNumberFormat="1" applyFont="1" applyFill="1" applyBorder="1" applyAlignment="1">
      <alignment horizontal="center" vertical="top"/>
    </xf>
    <xf numFmtId="49" fontId="20" fillId="10" borderId="1" xfId="0" applyNumberFormat="1" applyFont="1" applyFill="1" applyBorder="1" applyAlignment="1">
      <alignment horizontal="center" vertical="top"/>
    </xf>
    <xf numFmtId="49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 wrapText="1"/>
    </xf>
    <xf numFmtId="49" fontId="8" fillId="16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/>
    <xf numFmtId="0" fontId="9" fillId="0" borderId="1" xfId="0" applyFont="1" applyBorder="1" applyAlignment="1">
      <alignment vertical="top"/>
    </xf>
    <xf numFmtId="9" fontId="9" fillId="0" borderId="1" xfId="0" applyNumberFormat="1" applyFont="1" applyBorder="1" applyAlignment="1">
      <alignment vertical="center"/>
    </xf>
    <xf numFmtId="0" fontId="9" fillId="0" borderId="1" xfId="0" applyFont="1" applyBorder="1"/>
    <xf numFmtId="49" fontId="29" fillId="0" borderId="1" xfId="0" applyNumberFormat="1" applyFont="1" applyFill="1" applyBorder="1" applyAlignment="1">
      <alignment horizontal="right" vertical="top"/>
    </xf>
    <xf numFmtId="164" fontId="29" fillId="0" borderId="1" xfId="0" applyNumberFormat="1" applyFont="1" applyFill="1" applyBorder="1" applyAlignment="1">
      <alignment horizontal="center" vertical="top"/>
    </xf>
    <xf numFmtId="0" fontId="29" fillId="0" borderId="0" xfId="0" applyFont="1" applyFill="1" applyBorder="1"/>
    <xf numFmtId="164" fontId="29" fillId="0" borderId="0" xfId="0" applyNumberFormat="1" applyFont="1" applyFill="1" applyBorder="1" applyAlignment="1">
      <alignment horizontal="center" vertical="top"/>
    </xf>
    <xf numFmtId="164" fontId="29" fillId="0" borderId="0" xfId="0" applyNumberFormat="1" applyFont="1" applyFill="1" applyBorder="1" applyAlignment="1">
      <alignment horizontal="left" vertical="top"/>
    </xf>
    <xf numFmtId="0" fontId="29" fillId="0" borderId="1" xfId="0" applyFont="1" applyBorder="1" applyAlignment="1">
      <alignment vertical="top"/>
    </xf>
    <xf numFmtId="164" fontId="29" fillId="0" borderId="1" xfId="0" applyNumberFormat="1" applyFont="1" applyBorder="1" applyAlignment="1">
      <alignment horizontal="center" vertical="top"/>
    </xf>
    <xf numFmtId="164" fontId="29" fillId="0" borderId="0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0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/>
    </xf>
    <xf numFmtId="49" fontId="1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90"/>
    </xf>
    <xf numFmtId="49" fontId="9" fillId="6" borderId="1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right" vertical="top"/>
    </xf>
    <xf numFmtId="49" fontId="8" fillId="3" borderId="1" xfId="0" applyNumberFormat="1" applyFont="1" applyFill="1" applyBorder="1" applyAlignment="1">
      <alignment horizontal="left" vertical="top"/>
    </xf>
    <xf numFmtId="49" fontId="9" fillId="10" borderId="3" xfId="0" applyNumberFormat="1" applyFont="1" applyFill="1" applyBorder="1" applyAlignment="1">
      <alignment horizontal="left" vertical="top" wrapText="1"/>
    </xf>
    <xf numFmtId="49" fontId="9" fillId="10" borderId="4" xfId="0" applyNumberFormat="1" applyFont="1" applyFill="1" applyBorder="1" applyAlignment="1">
      <alignment horizontal="left" vertical="top" wrapText="1"/>
    </xf>
    <xf numFmtId="49" fontId="9" fillId="10" borderId="5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7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9" fillId="0" borderId="6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left" vertical="top"/>
    </xf>
    <xf numFmtId="164" fontId="29" fillId="0" borderId="0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top" textRotation="180"/>
    </xf>
    <xf numFmtId="0" fontId="9" fillId="17" borderId="4" xfId="0" applyFont="1" applyFill="1" applyBorder="1" applyAlignment="1">
      <alignment horizontal="left" vertical="top" wrapText="1"/>
    </xf>
    <xf numFmtId="49" fontId="9" fillId="10" borderId="3" xfId="0" applyNumberFormat="1" applyFont="1" applyFill="1" applyBorder="1" applyAlignment="1">
      <alignment horizontal="center" vertical="top"/>
    </xf>
    <xf numFmtId="49" fontId="9" fillId="10" borderId="5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textRotation="90" wrapText="1"/>
    </xf>
    <xf numFmtId="49" fontId="8" fillId="3" borderId="1" xfId="0" applyNumberFormat="1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49" fontId="15" fillId="2" borderId="1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right" vertical="top"/>
    </xf>
    <xf numFmtId="49" fontId="15" fillId="12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13" borderId="1" xfId="0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right" vertical="top"/>
    </xf>
    <xf numFmtId="0" fontId="14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top"/>
    </xf>
    <xf numFmtId="49" fontId="20" fillId="10" borderId="3" xfId="0" applyNumberFormat="1" applyFont="1" applyFill="1" applyBorder="1" applyAlignment="1">
      <alignment horizontal="center" vertical="top"/>
    </xf>
    <xf numFmtId="49" fontId="20" fillId="10" borderId="4" xfId="0" applyNumberFormat="1" applyFont="1" applyFill="1" applyBorder="1" applyAlignment="1">
      <alignment horizontal="center" vertical="top"/>
    </xf>
    <xf numFmtId="49" fontId="20" fillId="10" borderId="5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17" borderId="3" xfId="0" applyFont="1" applyFill="1" applyBorder="1" applyAlignment="1">
      <alignment horizontal="left" vertical="top" wrapText="1"/>
    </xf>
    <xf numFmtId="0" fontId="9" fillId="17" borderId="5" xfId="0" applyFont="1" applyFill="1" applyBorder="1" applyAlignment="1">
      <alignment horizontal="left" vertical="top" wrapText="1"/>
    </xf>
  </cellXfs>
  <cellStyles count="17">
    <cellStyle name="Aplankytas hipersaitas" xfId="2" builtinId="9" hidden="1"/>
    <cellStyle name="Aplankytas hipersaitas" xfId="4" builtinId="9" hidden="1"/>
    <cellStyle name="Aplankytas hipersaitas" xfId="6" builtinId="9" hidden="1"/>
    <cellStyle name="Aplankytas hipersaitas" xfId="8" builtinId="9" hidden="1"/>
    <cellStyle name="Aplankytas hipersaitas" xfId="10" builtinId="9" hidden="1"/>
    <cellStyle name="Aplankytas hipersaitas" xfId="12" builtinId="9" hidden="1"/>
    <cellStyle name="Aplankytas hipersaitas" xfId="14" builtinId="9" hidden="1"/>
    <cellStyle name="Aplankytas hipersaitas" xfId="16" builtinId="9" hidden="1"/>
    <cellStyle name="Hipersaitas" xfId="1" builtinId="8" hidden="1"/>
    <cellStyle name="Hipersaitas" xfId="3" builtinId="8" hidden="1"/>
    <cellStyle name="Hipersaitas" xfId="5" builtinId="8" hidden="1"/>
    <cellStyle name="Hipersaitas" xfId="7" builtinId="8" hidden="1"/>
    <cellStyle name="Hipersaitas" xfId="9" builtinId="8" hidden="1"/>
    <cellStyle name="Hipersaitas" xfId="11" builtinId="8" hidden="1"/>
    <cellStyle name="Hipersaitas" xfId="13" builtinId="8" hidden="1"/>
    <cellStyle name="Hipersaitas" xfId="15" builtinId="8" hidden="1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topLeftCell="A55" zoomScale="150" zoomScaleNormal="150" zoomScalePageLayoutView="150" workbookViewId="0">
      <selection activeCell="D16" sqref="D16:D17"/>
    </sheetView>
  </sheetViews>
  <sheetFormatPr defaultColWidth="8.85546875" defaultRowHeight="12.75" x14ac:dyDescent="0.2"/>
  <cols>
    <col min="1" max="1" width="4.7109375" customWidth="1"/>
    <col min="2" max="2" width="3.85546875" customWidth="1"/>
    <col min="3" max="3" width="4" customWidth="1"/>
    <col min="4" max="4" width="24.42578125" customWidth="1"/>
    <col min="5" max="5" width="6.42578125" style="74" customWidth="1"/>
    <col min="6" max="6" width="8" customWidth="1"/>
    <col min="7" max="8" width="8.42578125" customWidth="1"/>
    <col min="9" max="9" width="7.28515625" customWidth="1"/>
    <col min="10" max="10" width="6.28515625" customWidth="1"/>
    <col min="11" max="11" width="6.7109375" customWidth="1"/>
    <col min="12" max="12" width="20.7109375" customWidth="1"/>
    <col min="13" max="13" width="5.42578125" customWidth="1"/>
    <col min="14" max="14" width="6.140625" customWidth="1"/>
    <col min="15" max="15" width="6" customWidth="1"/>
  </cols>
  <sheetData>
    <row r="1" spans="1:18" ht="9" customHeight="1" x14ac:dyDescent="0.2">
      <c r="A1" s="1"/>
      <c r="B1" s="1"/>
      <c r="C1" s="1"/>
      <c r="D1" s="1"/>
      <c r="E1" s="67"/>
      <c r="F1" s="1"/>
      <c r="G1" s="1"/>
      <c r="H1" s="1"/>
      <c r="I1" s="1"/>
      <c r="J1" s="1"/>
      <c r="K1" s="133"/>
      <c r="L1" s="133"/>
      <c r="M1" s="133"/>
      <c r="N1" s="133"/>
      <c r="O1" s="133"/>
    </row>
    <row r="2" spans="1:18" ht="33" hidden="1" customHeight="1" x14ac:dyDescent="0.2">
      <c r="A2" s="1"/>
      <c r="B2" s="1"/>
      <c r="C2" s="1"/>
      <c r="D2" s="1"/>
      <c r="E2" s="67"/>
      <c r="F2" s="1"/>
      <c r="G2" s="1"/>
      <c r="H2" s="1"/>
      <c r="I2" s="1"/>
      <c r="J2" s="1"/>
      <c r="K2" s="134"/>
      <c r="L2" s="134"/>
      <c r="M2" s="134"/>
      <c r="N2" s="134"/>
      <c r="O2" s="134"/>
    </row>
    <row r="3" spans="1:18" ht="17.850000000000001" customHeight="1" x14ac:dyDescent="0.2">
      <c r="A3" s="141" t="s">
        <v>11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8" ht="12.75" customHeight="1" x14ac:dyDescent="0.2">
      <c r="A4" s="135" t="s">
        <v>91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8" ht="12.75" customHeight="1" x14ac:dyDescent="0.2">
      <c r="A5" s="135" t="s">
        <v>117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8" ht="12.75" customHeight="1" x14ac:dyDescent="0.2">
      <c r="A6" s="20"/>
      <c r="B6" s="20"/>
      <c r="C6" s="20"/>
      <c r="D6" s="136"/>
      <c r="E6" s="135"/>
      <c r="F6" s="135"/>
      <c r="G6" s="135"/>
      <c r="H6" s="135"/>
      <c r="I6" s="20"/>
      <c r="J6" s="20"/>
      <c r="K6" s="20"/>
      <c r="L6" s="20"/>
      <c r="M6" s="20"/>
      <c r="N6" s="20"/>
      <c r="O6" s="20"/>
    </row>
    <row r="7" spans="1:18" ht="12.95" customHeight="1" x14ac:dyDescent="0.2">
      <c r="A7" s="135" t="s">
        <v>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8" ht="33" customHeight="1" x14ac:dyDescent="0.2">
      <c r="A8" s="2"/>
      <c r="B8" s="2"/>
      <c r="C8" s="2"/>
      <c r="D8" s="2"/>
      <c r="E8" s="66"/>
      <c r="F8" s="2"/>
      <c r="G8" s="2"/>
      <c r="H8" s="2"/>
      <c r="I8" s="2"/>
      <c r="J8" s="2"/>
      <c r="K8" s="2"/>
      <c r="N8" s="145" t="s">
        <v>10</v>
      </c>
      <c r="O8" s="145"/>
      <c r="R8" s="18"/>
    </row>
    <row r="9" spans="1:18" ht="23.25" customHeight="1" x14ac:dyDescent="0.2">
      <c r="A9" s="139" t="s">
        <v>1</v>
      </c>
      <c r="B9" s="139" t="s">
        <v>2</v>
      </c>
      <c r="C9" s="139" t="s">
        <v>3</v>
      </c>
      <c r="D9" s="140" t="s">
        <v>4</v>
      </c>
      <c r="E9" s="139">
        <v>190531037</v>
      </c>
      <c r="F9" s="139" t="s">
        <v>5</v>
      </c>
      <c r="G9" s="154" t="s">
        <v>81</v>
      </c>
      <c r="H9" s="139" t="s">
        <v>118</v>
      </c>
      <c r="I9" s="139" t="s">
        <v>119</v>
      </c>
      <c r="J9" s="139" t="s">
        <v>80</v>
      </c>
      <c r="K9" s="139" t="s">
        <v>120</v>
      </c>
      <c r="L9" s="140" t="s">
        <v>6</v>
      </c>
      <c r="M9" s="140"/>
      <c r="N9" s="140"/>
      <c r="O9" s="140"/>
    </row>
    <row r="10" spans="1:18" ht="12.75" customHeight="1" x14ac:dyDescent="0.2">
      <c r="A10" s="139"/>
      <c r="B10" s="139"/>
      <c r="C10" s="139"/>
      <c r="D10" s="140"/>
      <c r="E10" s="139"/>
      <c r="F10" s="139"/>
      <c r="G10" s="154"/>
      <c r="H10" s="139"/>
      <c r="I10" s="139"/>
      <c r="J10" s="139"/>
      <c r="K10" s="139"/>
      <c r="L10" s="146" t="s">
        <v>7</v>
      </c>
      <c r="M10" s="147" t="s">
        <v>8</v>
      </c>
      <c r="N10" s="147"/>
      <c r="O10" s="147"/>
    </row>
    <row r="11" spans="1:18" ht="72" customHeight="1" x14ac:dyDescent="0.2">
      <c r="A11" s="139"/>
      <c r="B11" s="139"/>
      <c r="C11" s="139"/>
      <c r="D11" s="140"/>
      <c r="E11" s="139"/>
      <c r="F11" s="139"/>
      <c r="G11" s="154"/>
      <c r="H11" s="139"/>
      <c r="I11" s="139"/>
      <c r="J11" s="139"/>
      <c r="K11" s="139"/>
      <c r="L11" s="146"/>
      <c r="M11" s="108" t="s">
        <v>46</v>
      </c>
      <c r="N11" s="108" t="s">
        <v>90</v>
      </c>
      <c r="O11" s="108" t="s">
        <v>121</v>
      </c>
    </row>
    <row r="12" spans="1:18" ht="14.1" customHeight="1" x14ac:dyDescent="0.2">
      <c r="A12" s="143" t="s">
        <v>132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8" ht="19.350000000000001" customHeight="1" x14ac:dyDescent="0.2">
      <c r="A13" s="126" t="s">
        <v>89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8" ht="15.95" customHeight="1" x14ac:dyDescent="0.2">
      <c r="A14" s="37" t="s">
        <v>9</v>
      </c>
      <c r="B14" s="144" t="s">
        <v>115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8" ht="18.600000000000001" customHeight="1" x14ac:dyDescent="0.2">
      <c r="A15" s="37" t="s">
        <v>9</v>
      </c>
      <c r="B15" s="155" t="s">
        <v>9</v>
      </c>
      <c r="C15" s="120" t="s">
        <v>59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8" ht="27.75" customHeight="1" x14ac:dyDescent="0.2">
      <c r="A16" s="38" t="s">
        <v>9</v>
      </c>
      <c r="B16" s="39" t="s">
        <v>9</v>
      </c>
      <c r="C16" s="40" t="s">
        <v>9</v>
      </c>
      <c r="D16" s="195" t="s">
        <v>47</v>
      </c>
      <c r="E16" s="150" t="s">
        <v>116</v>
      </c>
      <c r="F16" s="5" t="s">
        <v>50</v>
      </c>
      <c r="G16" s="6">
        <v>579.9</v>
      </c>
      <c r="H16" s="6">
        <v>652</v>
      </c>
      <c r="I16" s="53"/>
      <c r="J16" s="6">
        <v>689.7</v>
      </c>
      <c r="K16" s="6">
        <v>740.2</v>
      </c>
      <c r="L16" s="63" t="s">
        <v>54</v>
      </c>
      <c r="M16" s="88">
        <v>592</v>
      </c>
      <c r="N16" s="88">
        <v>599</v>
      </c>
      <c r="O16" s="88">
        <v>604</v>
      </c>
    </row>
    <row r="17" spans="1:15" ht="25.5" customHeight="1" x14ac:dyDescent="0.2">
      <c r="A17" s="38"/>
      <c r="B17" s="39"/>
      <c r="C17" s="40"/>
      <c r="D17" s="197"/>
      <c r="E17" s="150"/>
      <c r="F17" s="5" t="s">
        <v>145</v>
      </c>
      <c r="G17" s="6">
        <v>1.1000000000000001</v>
      </c>
      <c r="H17" s="6"/>
      <c r="I17" s="53"/>
      <c r="J17" s="6"/>
      <c r="K17" s="6"/>
      <c r="L17" s="63" t="s">
        <v>133</v>
      </c>
      <c r="M17" s="88"/>
      <c r="N17" s="88"/>
      <c r="O17" s="88"/>
    </row>
    <row r="18" spans="1:15" ht="21" customHeight="1" x14ac:dyDescent="0.2">
      <c r="A18" s="38" t="s">
        <v>9</v>
      </c>
      <c r="B18" s="39" t="s">
        <v>9</v>
      </c>
      <c r="C18" s="40" t="s">
        <v>48</v>
      </c>
      <c r="D18" s="195" t="s">
        <v>154</v>
      </c>
      <c r="E18" s="150"/>
      <c r="F18" s="5" t="s">
        <v>50</v>
      </c>
      <c r="G18" s="6">
        <v>54.9</v>
      </c>
      <c r="H18" s="6">
        <v>54</v>
      </c>
      <c r="I18" s="53"/>
      <c r="J18" s="6">
        <v>56.9</v>
      </c>
      <c r="K18" s="6">
        <v>57.9</v>
      </c>
      <c r="L18" s="63" t="s">
        <v>55</v>
      </c>
      <c r="M18" s="88">
        <v>23</v>
      </c>
      <c r="N18" s="88">
        <v>23</v>
      </c>
      <c r="O18" s="88">
        <v>23</v>
      </c>
    </row>
    <row r="19" spans="1:15" ht="27" customHeight="1" x14ac:dyDescent="0.2">
      <c r="A19" s="38"/>
      <c r="B19" s="39"/>
      <c r="C19" s="40"/>
      <c r="D19" s="196"/>
      <c r="E19" s="150"/>
      <c r="F19" s="5" t="s">
        <v>52</v>
      </c>
      <c r="G19" s="6">
        <v>1.1000000000000001</v>
      </c>
      <c r="H19" s="6">
        <v>1.3</v>
      </c>
      <c r="I19" s="53"/>
      <c r="J19" s="6">
        <v>1.3</v>
      </c>
      <c r="K19" s="6">
        <v>1.3</v>
      </c>
      <c r="L19" s="63" t="s">
        <v>56</v>
      </c>
      <c r="M19" s="89">
        <v>1</v>
      </c>
      <c r="N19" s="89">
        <v>1</v>
      </c>
      <c r="O19" s="89">
        <v>1</v>
      </c>
    </row>
    <row r="20" spans="1:15" ht="12" customHeight="1" x14ac:dyDescent="0.2">
      <c r="A20" s="38"/>
      <c r="B20" s="39"/>
      <c r="C20" s="40"/>
      <c r="D20" s="197"/>
      <c r="E20" s="150"/>
      <c r="F20" s="9" t="s">
        <v>12</v>
      </c>
      <c r="G20" s="10">
        <f>SUM(G16:G19)</f>
        <v>637</v>
      </c>
      <c r="H20" s="10">
        <f>SUM(H16:H19)</f>
        <v>707.3</v>
      </c>
      <c r="I20" s="51">
        <f>SUM(I16:I19)</f>
        <v>0</v>
      </c>
      <c r="J20" s="10">
        <f>SUM(J16:J19)</f>
        <v>747.9</v>
      </c>
      <c r="K20" s="10">
        <f>SUM(K16:K19)</f>
        <v>799.4</v>
      </c>
      <c r="L20" s="10"/>
      <c r="M20" s="10"/>
      <c r="N20" s="10"/>
      <c r="O20" s="10"/>
    </row>
    <row r="21" spans="1:15" ht="21.75" customHeight="1" x14ac:dyDescent="0.2">
      <c r="A21" s="38" t="s">
        <v>9</v>
      </c>
      <c r="B21" s="39" t="s">
        <v>9</v>
      </c>
      <c r="C21" s="40" t="s">
        <v>49</v>
      </c>
      <c r="D21" s="198" t="s">
        <v>155</v>
      </c>
      <c r="E21" s="150"/>
      <c r="F21" s="8" t="s">
        <v>51</v>
      </c>
      <c r="G21" s="6">
        <v>164.9</v>
      </c>
      <c r="H21" s="6">
        <v>243.1</v>
      </c>
      <c r="I21" s="53"/>
      <c r="J21" s="6">
        <v>251.8</v>
      </c>
      <c r="K21" s="6">
        <v>269.2</v>
      </c>
      <c r="L21" s="62" t="s">
        <v>57</v>
      </c>
      <c r="M21" s="88">
        <v>11.75</v>
      </c>
      <c r="N21" s="88">
        <v>11.75</v>
      </c>
      <c r="O21" s="88">
        <v>11.75</v>
      </c>
    </row>
    <row r="22" spans="1:15" ht="21.75" customHeight="1" x14ac:dyDescent="0.2">
      <c r="A22" s="38"/>
      <c r="B22" s="39"/>
      <c r="C22" s="40"/>
      <c r="D22" s="151"/>
      <c r="E22" s="150"/>
      <c r="F22" s="8" t="s">
        <v>51</v>
      </c>
      <c r="G22" s="6">
        <v>6.1</v>
      </c>
      <c r="H22" s="6"/>
      <c r="I22" s="53"/>
      <c r="J22" s="6"/>
      <c r="K22" s="104"/>
      <c r="L22" s="62" t="s">
        <v>130</v>
      </c>
      <c r="M22" s="65"/>
      <c r="N22" s="65"/>
      <c r="O22" s="65"/>
    </row>
    <row r="23" spans="1:15" ht="16.5" customHeight="1" x14ac:dyDescent="0.2">
      <c r="A23" s="38"/>
      <c r="B23" s="39"/>
      <c r="C23" s="40"/>
      <c r="D23" s="151"/>
      <c r="E23" s="150"/>
      <c r="F23" s="8" t="s">
        <v>51</v>
      </c>
      <c r="G23" s="6">
        <v>0</v>
      </c>
      <c r="H23" s="6">
        <v>1.7</v>
      </c>
      <c r="I23" s="53"/>
      <c r="J23" s="6">
        <v>1.7</v>
      </c>
      <c r="K23" s="6">
        <v>1.7</v>
      </c>
      <c r="L23" s="62" t="s">
        <v>124</v>
      </c>
      <c r="M23" s="7"/>
      <c r="N23" s="7"/>
      <c r="O23" s="7"/>
    </row>
    <row r="24" spans="1:15" ht="14.25" customHeight="1" x14ac:dyDescent="0.2">
      <c r="A24" s="38"/>
      <c r="B24" s="39"/>
      <c r="C24" s="40"/>
      <c r="D24" s="151"/>
      <c r="E24" s="150"/>
      <c r="F24" s="8" t="s">
        <v>53</v>
      </c>
      <c r="G24" s="6">
        <v>0.3</v>
      </c>
      <c r="H24" s="6">
        <v>1.6</v>
      </c>
      <c r="I24" s="53"/>
      <c r="J24" s="6">
        <v>1.7</v>
      </c>
      <c r="K24" s="6">
        <v>1.7</v>
      </c>
      <c r="L24" s="62" t="s">
        <v>58</v>
      </c>
      <c r="M24" s="87">
        <v>1</v>
      </c>
      <c r="N24" s="87">
        <v>1</v>
      </c>
      <c r="O24" s="87">
        <v>1</v>
      </c>
    </row>
    <row r="25" spans="1:15" ht="14.25" customHeight="1" x14ac:dyDescent="0.2">
      <c r="A25" s="38"/>
      <c r="B25" s="39"/>
      <c r="C25" s="40"/>
      <c r="D25" s="199"/>
      <c r="E25" s="150"/>
      <c r="F25" s="9" t="s">
        <v>12</v>
      </c>
      <c r="G25" s="10">
        <f>SUM(G21:G24)</f>
        <v>171.3</v>
      </c>
      <c r="H25" s="10">
        <f>SUM(H21:H24)</f>
        <v>246.39999999999998</v>
      </c>
      <c r="I25" s="10">
        <f>SUM(I21:I24)</f>
        <v>0</v>
      </c>
      <c r="J25" s="10">
        <f>SUM(J21:J24)</f>
        <v>255.2</v>
      </c>
      <c r="K25" s="10">
        <f>SUM(K21:K24)</f>
        <v>272.59999999999997</v>
      </c>
      <c r="L25" s="10"/>
      <c r="M25" s="10"/>
      <c r="N25" s="10"/>
      <c r="O25" s="10"/>
    </row>
    <row r="26" spans="1:15" ht="15" customHeight="1" x14ac:dyDescent="0.2">
      <c r="A26" s="37" t="s">
        <v>9</v>
      </c>
      <c r="B26" s="11" t="s">
        <v>9</v>
      </c>
      <c r="C26" s="124" t="s">
        <v>13</v>
      </c>
      <c r="D26" s="124"/>
      <c r="E26" s="124"/>
      <c r="F26" s="124"/>
      <c r="G26" s="12">
        <f>G25+G20</f>
        <v>808.3</v>
      </c>
      <c r="H26" s="12">
        <f>H25+H20</f>
        <v>953.69999999999993</v>
      </c>
      <c r="I26" s="12">
        <f>I25+I20</f>
        <v>0</v>
      </c>
      <c r="J26" s="12">
        <f>J25+J20</f>
        <v>1003.0999999999999</v>
      </c>
      <c r="K26" s="12">
        <f>K25+K20</f>
        <v>1072</v>
      </c>
      <c r="L26" s="12"/>
      <c r="M26" s="12"/>
      <c r="N26" s="12"/>
      <c r="O26" s="12"/>
    </row>
    <row r="27" spans="1:15" ht="15" customHeight="1" x14ac:dyDescent="0.2">
      <c r="A27" s="37" t="s">
        <v>9</v>
      </c>
      <c r="B27" s="155" t="s">
        <v>48</v>
      </c>
      <c r="C27" s="120" t="s">
        <v>156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16.5" customHeight="1" x14ac:dyDescent="0.2">
      <c r="A28" s="37" t="s">
        <v>9</v>
      </c>
      <c r="B28" s="155" t="s">
        <v>48</v>
      </c>
      <c r="C28" s="44" t="s">
        <v>9</v>
      </c>
      <c r="D28" s="121" t="s">
        <v>94</v>
      </c>
      <c r="E28" s="187"/>
      <c r="F28" s="54" t="s">
        <v>50</v>
      </c>
      <c r="G28" s="54" t="s">
        <v>77</v>
      </c>
      <c r="H28" s="54" t="s">
        <v>122</v>
      </c>
      <c r="I28" s="50"/>
      <c r="J28" s="44"/>
      <c r="K28" s="44"/>
      <c r="L28" s="45" t="s">
        <v>61</v>
      </c>
      <c r="M28" s="87">
        <v>1</v>
      </c>
      <c r="N28" s="87">
        <v>1</v>
      </c>
      <c r="O28" s="87">
        <v>1</v>
      </c>
    </row>
    <row r="29" spans="1:15" ht="22.5" customHeight="1" x14ac:dyDescent="0.2">
      <c r="A29" s="37"/>
      <c r="B29" s="155"/>
      <c r="C29" s="44"/>
      <c r="D29" s="122"/>
      <c r="E29" s="188"/>
      <c r="F29" s="54" t="s">
        <v>50</v>
      </c>
      <c r="G29" s="54" t="s">
        <v>79</v>
      </c>
      <c r="H29" s="54" t="s">
        <v>79</v>
      </c>
      <c r="I29" s="50"/>
      <c r="J29" s="44"/>
      <c r="K29" s="44"/>
      <c r="L29" s="45" t="s">
        <v>62</v>
      </c>
      <c r="M29" s="87">
        <v>1</v>
      </c>
      <c r="N29" s="87">
        <v>1</v>
      </c>
      <c r="O29" s="87">
        <v>1</v>
      </c>
    </row>
    <row r="30" spans="1:15" ht="22.5" customHeight="1" x14ac:dyDescent="0.2">
      <c r="A30" s="37"/>
      <c r="B30" s="155"/>
      <c r="C30" s="44"/>
      <c r="D30" s="122"/>
      <c r="E30" s="188"/>
      <c r="F30" s="54" t="s">
        <v>51</v>
      </c>
      <c r="G30" s="54" t="s">
        <v>78</v>
      </c>
      <c r="H30" s="54" t="s">
        <v>123</v>
      </c>
      <c r="I30" s="50"/>
      <c r="J30" s="44"/>
      <c r="K30" s="44"/>
      <c r="L30" s="45" t="s">
        <v>93</v>
      </c>
      <c r="M30" s="87">
        <v>1</v>
      </c>
      <c r="N30" s="87">
        <v>1</v>
      </c>
      <c r="O30" s="87">
        <v>1</v>
      </c>
    </row>
    <row r="31" spans="1:15" ht="35.25" customHeight="1" x14ac:dyDescent="0.2">
      <c r="A31" s="37"/>
      <c r="B31" s="155"/>
      <c r="C31" s="44"/>
      <c r="D31" s="122"/>
      <c r="E31" s="188"/>
      <c r="F31" s="54" t="s">
        <v>60</v>
      </c>
      <c r="G31" s="54" t="s">
        <v>87</v>
      </c>
      <c r="H31" s="54" t="s">
        <v>88</v>
      </c>
      <c r="I31" s="50"/>
      <c r="J31" s="54"/>
      <c r="K31" s="44"/>
      <c r="L31" s="45" t="s">
        <v>134</v>
      </c>
      <c r="M31" s="41"/>
      <c r="N31" s="41"/>
      <c r="O31" s="41"/>
    </row>
    <row r="32" spans="1:15" ht="33.75" customHeight="1" x14ac:dyDescent="0.2">
      <c r="A32" s="37"/>
      <c r="B32" s="155"/>
      <c r="C32" s="44"/>
      <c r="D32" s="122"/>
      <c r="E32" s="188"/>
      <c r="F32" s="54" t="s">
        <v>60</v>
      </c>
      <c r="G32" s="54" t="s">
        <v>135</v>
      </c>
      <c r="H32" s="81"/>
      <c r="I32" s="78"/>
      <c r="J32" s="54" t="s">
        <v>125</v>
      </c>
      <c r="K32" s="77"/>
      <c r="L32" s="45" t="s">
        <v>152</v>
      </c>
      <c r="M32" s="44"/>
      <c r="N32" s="44"/>
      <c r="O32" s="44"/>
    </row>
    <row r="33" spans="1:15" ht="11.25" customHeight="1" x14ac:dyDescent="0.2">
      <c r="A33" s="37"/>
      <c r="B33" s="11"/>
      <c r="C33" s="42"/>
      <c r="D33" s="123"/>
      <c r="E33" s="189"/>
      <c r="F33" s="9" t="s">
        <v>12</v>
      </c>
      <c r="G33" s="10">
        <f>G28+G29+G30+G32+G31</f>
        <v>32.699999999999996</v>
      </c>
      <c r="H33" s="10">
        <f t="shared" ref="H33:K33" si="0">H28+H29+H30+H32+H31</f>
        <v>8.1999999999999993</v>
      </c>
      <c r="I33" s="10">
        <f t="shared" si="0"/>
        <v>0</v>
      </c>
      <c r="J33" s="10">
        <f t="shared" si="0"/>
        <v>5.3</v>
      </c>
      <c r="K33" s="10">
        <f t="shared" si="0"/>
        <v>0</v>
      </c>
      <c r="L33" s="10"/>
      <c r="M33" s="10"/>
      <c r="N33" s="10"/>
      <c r="O33" s="10"/>
    </row>
    <row r="34" spans="1:15" ht="21.75" customHeight="1" x14ac:dyDescent="0.2">
      <c r="A34" s="37" t="s">
        <v>9</v>
      </c>
      <c r="B34" s="11" t="s">
        <v>48</v>
      </c>
      <c r="C34" s="48" t="s">
        <v>48</v>
      </c>
      <c r="D34" s="156" t="s">
        <v>63</v>
      </c>
      <c r="E34" s="187"/>
      <c r="F34" s="55" t="s">
        <v>64</v>
      </c>
      <c r="G34" s="60">
        <v>0.1</v>
      </c>
      <c r="H34" s="60">
        <v>0.1</v>
      </c>
      <c r="I34" s="51"/>
      <c r="J34" s="60">
        <v>0.1</v>
      </c>
      <c r="K34" s="60">
        <v>0.1</v>
      </c>
      <c r="L34" s="47" t="s">
        <v>65</v>
      </c>
      <c r="M34" s="46">
        <v>44</v>
      </c>
      <c r="N34" s="46">
        <v>44</v>
      </c>
      <c r="O34" s="46">
        <v>44</v>
      </c>
    </row>
    <row r="35" spans="1:15" ht="22.5" customHeight="1" x14ac:dyDescent="0.2">
      <c r="A35" s="37"/>
      <c r="B35" s="11"/>
      <c r="C35" s="42"/>
      <c r="D35" s="156"/>
      <c r="E35" s="188"/>
      <c r="F35" s="55" t="s">
        <v>64</v>
      </c>
      <c r="G35" s="60">
        <v>0</v>
      </c>
      <c r="H35" s="60">
        <v>0.1</v>
      </c>
      <c r="I35" s="51"/>
      <c r="J35" s="60">
        <v>0.1</v>
      </c>
      <c r="K35" s="60">
        <v>0.1</v>
      </c>
      <c r="L35" s="47" t="s">
        <v>66</v>
      </c>
      <c r="M35" s="46">
        <v>3</v>
      </c>
      <c r="N35" s="46">
        <v>3</v>
      </c>
      <c r="O35" s="46">
        <v>3</v>
      </c>
    </row>
    <row r="36" spans="1:15" ht="11.25" customHeight="1" x14ac:dyDescent="0.2">
      <c r="A36" s="37"/>
      <c r="B36" s="11"/>
      <c r="C36" s="42"/>
      <c r="D36" s="156"/>
      <c r="E36" s="189"/>
      <c r="F36" s="9" t="s">
        <v>12</v>
      </c>
      <c r="G36" s="10">
        <f>G34+G35</f>
        <v>0.1</v>
      </c>
      <c r="H36" s="10">
        <f t="shared" ref="H36:K36" si="1">H34+H35</f>
        <v>0.2</v>
      </c>
      <c r="I36" s="10">
        <f t="shared" si="1"/>
        <v>0</v>
      </c>
      <c r="J36" s="10">
        <f t="shared" si="1"/>
        <v>0.2</v>
      </c>
      <c r="K36" s="10">
        <f t="shared" si="1"/>
        <v>0.2</v>
      </c>
      <c r="L36" s="10"/>
      <c r="M36" s="10"/>
      <c r="N36" s="10"/>
      <c r="O36" s="10"/>
    </row>
    <row r="37" spans="1:15" ht="12.75" customHeight="1" x14ac:dyDescent="0.2">
      <c r="A37" s="37" t="s">
        <v>9</v>
      </c>
      <c r="B37" s="11" t="s">
        <v>9</v>
      </c>
      <c r="C37" s="124" t="s">
        <v>13</v>
      </c>
      <c r="D37" s="124"/>
      <c r="E37" s="124"/>
      <c r="F37" s="124"/>
      <c r="G37" s="12">
        <f>G33+G36</f>
        <v>32.799999999999997</v>
      </c>
      <c r="H37" s="12">
        <f t="shared" ref="H37:K37" si="2">H33+H36</f>
        <v>8.3999999999999986</v>
      </c>
      <c r="I37" s="12">
        <f t="shared" si="2"/>
        <v>0</v>
      </c>
      <c r="J37" s="12">
        <f t="shared" si="2"/>
        <v>5.5</v>
      </c>
      <c r="K37" s="12">
        <f t="shared" si="2"/>
        <v>0.2</v>
      </c>
      <c r="L37" s="12"/>
      <c r="M37" s="12"/>
      <c r="N37" s="12"/>
      <c r="O37" s="12"/>
    </row>
    <row r="38" spans="1:15" ht="11.25" customHeight="1" x14ac:dyDescent="0.2">
      <c r="A38" s="37" t="s">
        <v>9</v>
      </c>
      <c r="B38" s="37"/>
      <c r="C38" s="125" t="s">
        <v>14</v>
      </c>
      <c r="D38" s="125"/>
      <c r="E38" s="125"/>
      <c r="F38" s="125"/>
      <c r="G38" s="13">
        <f>G26+G37</f>
        <v>841.09999999999991</v>
      </c>
      <c r="H38" s="13">
        <f t="shared" ref="H38:K38" si="3">H26+H37</f>
        <v>962.09999999999991</v>
      </c>
      <c r="I38" s="13">
        <f t="shared" si="3"/>
        <v>0</v>
      </c>
      <c r="J38" s="13">
        <f t="shared" si="3"/>
        <v>1008.5999999999999</v>
      </c>
      <c r="K38" s="13">
        <f t="shared" si="3"/>
        <v>1072.2</v>
      </c>
      <c r="L38" s="14"/>
      <c r="M38" s="14"/>
      <c r="N38" s="14"/>
      <c r="O38" s="14"/>
    </row>
    <row r="39" spans="1:15" ht="19.5" customHeight="1" x14ac:dyDescent="0.2">
      <c r="A39" s="126" t="s">
        <v>157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5" ht="12" customHeight="1" x14ac:dyDescent="0.2">
      <c r="A40" s="37" t="s">
        <v>48</v>
      </c>
      <c r="B40" s="155" t="s">
        <v>9</v>
      </c>
      <c r="C40" s="120" t="s">
        <v>75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15" ht="23.25" customHeight="1" x14ac:dyDescent="0.2">
      <c r="A41" s="37" t="s">
        <v>48</v>
      </c>
      <c r="B41" s="11" t="s">
        <v>9</v>
      </c>
      <c r="C41" s="157" t="s">
        <v>9</v>
      </c>
      <c r="D41" s="158" t="s">
        <v>95</v>
      </c>
      <c r="E41" s="152"/>
      <c r="F41" s="55" t="s">
        <v>64</v>
      </c>
      <c r="G41" s="159"/>
      <c r="H41" s="60">
        <v>0.5</v>
      </c>
      <c r="I41" s="51"/>
      <c r="J41" s="79"/>
      <c r="K41" s="79"/>
      <c r="L41" s="62" t="s">
        <v>97</v>
      </c>
      <c r="M41" s="5">
        <v>65</v>
      </c>
      <c r="N41" s="90"/>
      <c r="O41" s="90"/>
    </row>
    <row r="42" spans="1:15" ht="23.25" customHeight="1" x14ac:dyDescent="0.2">
      <c r="A42" s="37" t="s">
        <v>48</v>
      </c>
      <c r="B42" s="11" t="s">
        <v>9</v>
      </c>
      <c r="C42" s="48" t="s">
        <v>48</v>
      </c>
      <c r="D42" s="181" t="s">
        <v>96</v>
      </c>
      <c r="E42" s="186"/>
      <c r="F42" s="55" t="s">
        <v>76</v>
      </c>
      <c r="G42" s="60">
        <v>0.3</v>
      </c>
      <c r="H42" s="60">
        <v>2</v>
      </c>
      <c r="I42" s="51"/>
      <c r="J42" s="79"/>
      <c r="K42" s="79"/>
      <c r="L42" s="47" t="s">
        <v>147</v>
      </c>
      <c r="M42" s="90"/>
      <c r="N42" s="46">
        <v>30</v>
      </c>
      <c r="O42" s="46"/>
    </row>
    <row r="43" spans="1:15" ht="15.75" customHeight="1" x14ac:dyDescent="0.2">
      <c r="A43" s="37"/>
      <c r="B43" s="11"/>
      <c r="C43" s="42"/>
      <c r="D43" s="182"/>
      <c r="E43" s="153"/>
      <c r="F43" s="9" t="s">
        <v>12</v>
      </c>
      <c r="G43" s="10">
        <f>SUM(G40:G42)</f>
        <v>0.3</v>
      </c>
      <c r="H43" s="10">
        <f>SUM(H40:H42)</f>
        <v>2.5</v>
      </c>
      <c r="I43" s="10">
        <f>SUM(I40:I42)</f>
        <v>0</v>
      </c>
      <c r="J43" s="10">
        <f>SUM(J40:J42)</f>
        <v>0</v>
      </c>
      <c r="K43" s="10">
        <f>SUM(K40:K42)</f>
        <v>0</v>
      </c>
      <c r="L43" s="10"/>
      <c r="M43" s="10"/>
      <c r="N43" s="10"/>
      <c r="O43" s="10"/>
    </row>
    <row r="44" spans="1:15" ht="9.75" customHeight="1" x14ac:dyDescent="0.2">
      <c r="A44" s="37" t="s">
        <v>9</v>
      </c>
      <c r="B44" s="11" t="s">
        <v>9</v>
      </c>
      <c r="C44" s="124" t="s">
        <v>13</v>
      </c>
      <c r="D44" s="124"/>
      <c r="E44" s="124"/>
      <c r="F44" s="124"/>
      <c r="G44" s="12">
        <f>G43+G40</f>
        <v>0.3</v>
      </c>
      <c r="H44" s="12">
        <f>H43+H40</f>
        <v>2.5</v>
      </c>
      <c r="I44" s="12">
        <f>I43+I40</f>
        <v>0</v>
      </c>
      <c r="J44" s="12">
        <f>J43+J40</f>
        <v>0</v>
      </c>
      <c r="K44" s="12">
        <f>K43+K40</f>
        <v>0</v>
      </c>
      <c r="L44" s="12"/>
      <c r="M44" s="12"/>
      <c r="N44" s="12"/>
      <c r="O44" s="12"/>
    </row>
    <row r="45" spans="1:15" ht="12.75" customHeight="1" x14ac:dyDescent="0.2">
      <c r="A45" s="37" t="s">
        <v>48</v>
      </c>
      <c r="B45" s="155" t="s">
        <v>48</v>
      </c>
      <c r="C45" s="120" t="s">
        <v>158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  <row r="46" spans="1:15" ht="24.75" customHeight="1" x14ac:dyDescent="0.2">
      <c r="A46" s="160" t="s">
        <v>48</v>
      </c>
      <c r="B46" s="161" t="s">
        <v>48</v>
      </c>
      <c r="C46" s="162" t="s">
        <v>9</v>
      </c>
      <c r="D46" s="158" t="s">
        <v>98</v>
      </c>
      <c r="E46" s="163"/>
      <c r="F46" s="56" t="s">
        <v>50</v>
      </c>
      <c r="G46" s="58">
        <v>1.6</v>
      </c>
      <c r="H46" s="58">
        <v>1.8</v>
      </c>
      <c r="I46" s="52"/>
      <c r="J46" s="43"/>
      <c r="K46" s="43"/>
      <c r="L46" s="57" t="s">
        <v>82</v>
      </c>
      <c r="M46" s="43"/>
      <c r="N46" s="43"/>
      <c r="O46" s="43"/>
    </row>
    <row r="47" spans="1:15" ht="27" customHeight="1" x14ac:dyDescent="0.2">
      <c r="A47" s="160" t="s">
        <v>48</v>
      </c>
      <c r="B47" s="161" t="s">
        <v>48</v>
      </c>
      <c r="C47" s="162" t="s">
        <v>48</v>
      </c>
      <c r="D47" s="158" t="s">
        <v>67</v>
      </c>
      <c r="E47" s="164"/>
      <c r="F47" s="55" t="s">
        <v>64</v>
      </c>
      <c r="G47" s="58">
        <v>0.2</v>
      </c>
      <c r="H47" s="58">
        <v>0.2</v>
      </c>
      <c r="I47" s="52"/>
      <c r="J47" s="58">
        <v>0.2</v>
      </c>
      <c r="K47" s="58">
        <v>0.2</v>
      </c>
      <c r="L47" s="57" t="s">
        <v>114</v>
      </c>
      <c r="M47" s="80">
        <v>300</v>
      </c>
      <c r="N47" s="80">
        <v>300</v>
      </c>
      <c r="O47" s="80">
        <v>350</v>
      </c>
    </row>
    <row r="48" spans="1:15" ht="13.5" customHeight="1" x14ac:dyDescent="0.2">
      <c r="A48" s="37"/>
      <c r="B48" s="11"/>
      <c r="C48" s="124" t="s">
        <v>13</v>
      </c>
      <c r="D48" s="124"/>
      <c r="E48" s="124"/>
      <c r="F48" s="124"/>
      <c r="G48" s="12">
        <f>SUM(G46:G47)</f>
        <v>1.8</v>
      </c>
      <c r="H48" s="12">
        <f t="shared" ref="H48:K48" si="4">SUM(H46:H47)</f>
        <v>2</v>
      </c>
      <c r="I48" s="12">
        <f t="shared" si="4"/>
        <v>0</v>
      </c>
      <c r="J48" s="12">
        <f t="shared" si="4"/>
        <v>0.2</v>
      </c>
      <c r="K48" s="12">
        <f t="shared" si="4"/>
        <v>0.2</v>
      </c>
      <c r="L48" s="12"/>
      <c r="M48" s="12"/>
      <c r="N48" s="12"/>
      <c r="O48" s="12"/>
    </row>
    <row r="49" spans="1:16" ht="15" customHeight="1" x14ac:dyDescent="0.2">
      <c r="A49" s="37" t="s">
        <v>48</v>
      </c>
      <c r="B49" s="155" t="s">
        <v>49</v>
      </c>
      <c r="C49" s="120" t="s">
        <v>159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6" ht="20.25" customHeight="1" x14ac:dyDescent="0.2">
      <c r="A50" s="160" t="s">
        <v>48</v>
      </c>
      <c r="B50" s="161" t="s">
        <v>49</v>
      </c>
      <c r="C50" s="165" t="s">
        <v>9</v>
      </c>
      <c r="D50" s="166" t="s">
        <v>99</v>
      </c>
      <c r="E50" s="183"/>
      <c r="F50" s="167" t="s">
        <v>68</v>
      </c>
      <c r="G50" s="58">
        <v>0.3</v>
      </c>
      <c r="H50" s="75"/>
      <c r="I50" s="52"/>
      <c r="J50" s="43"/>
      <c r="K50" s="43"/>
      <c r="L50" s="57" t="s">
        <v>146</v>
      </c>
      <c r="M50" s="43"/>
      <c r="N50" s="43"/>
      <c r="O50" s="43"/>
    </row>
    <row r="51" spans="1:16" ht="21" customHeight="1" x14ac:dyDescent="0.2">
      <c r="A51" s="160"/>
      <c r="B51" s="161"/>
      <c r="C51" s="165"/>
      <c r="D51" s="166"/>
      <c r="E51" s="184"/>
      <c r="F51" s="167" t="s">
        <v>68</v>
      </c>
      <c r="G51" s="58">
        <v>0.1</v>
      </c>
      <c r="H51" s="75"/>
      <c r="I51" s="52"/>
      <c r="J51" s="43"/>
      <c r="K51" s="43"/>
      <c r="L51" s="57" t="s">
        <v>137</v>
      </c>
      <c r="M51" s="43"/>
      <c r="N51" s="43"/>
      <c r="O51" s="43"/>
    </row>
    <row r="52" spans="1:16" ht="24" customHeight="1" x14ac:dyDescent="0.2">
      <c r="A52" s="160" t="s">
        <v>48</v>
      </c>
      <c r="B52" s="161" t="s">
        <v>49</v>
      </c>
      <c r="C52" s="165" t="s">
        <v>48</v>
      </c>
      <c r="D52" s="181" t="s">
        <v>69</v>
      </c>
      <c r="E52" s="184"/>
      <c r="F52" s="167" t="s">
        <v>70</v>
      </c>
      <c r="G52" s="58"/>
      <c r="H52" s="58">
        <v>0.2</v>
      </c>
      <c r="I52" s="52"/>
      <c r="J52" s="58">
        <v>0.2</v>
      </c>
      <c r="K52" s="58">
        <v>0.2</v>
      </c>
      <c r="L52" s="64" t="s">
        <v>153</v>
      </c>
      <c r="M52" s="80">
        <v>150</v>
      </c>
      <c r="N52" s="80">
        <v>150</v>
      </c>
      <c r="O52" s="80">
        <v>150</v>
      </c>
    </row>
    <row r="53" spans="1:16" ht="13.5" customHeight="1" x14ac:dyDescent="0.2">
      <c r="A53" s="160"/>
      <c r="B53" s="161"/>
      <c r="C53" s="168"/>
      <c r="D53" s="182"/>
      <c r="E53" s="185"/>
      <c r="F53" s="9" t="s">
        <v>12</v>
      </c>
      <c r="G53" s="10">
        <f>G50+G51+G52</f>
        <v>0.4</v>
      </c>
      <c r="H53" s="10">
        <f t="shared" ref="H53:K53" si="5">H50+H51+H52</f>
        <v>0.2</v>
      </c>
      <c r="I53" s="10">
        <f t="shared" si="5"/>
        <v>0</v>
      </c>
      <c r="J53" s="10">
        <f t="shared" si="5"/>
        <v>0.2</v>
      </c>
      <c r="K53" s="10">
        <f t="shared" si="5"/>
        <v>0.2</v>
      </c>
      <c r="L53" s="10"/>
      <c r="M53" s="10"/>
      <c r="N53" s="10"/>
      <c r="O53" s="10"/>
      <c r="P53" s="49"/>
    </row>
    <row r="54" spans="1:16" ht="14.25" customHeight="1" x14ac:dyDescent="0.2">
      <c r="A54" s="160"/>
      <c r="B54" s="161"/>
      <c r="C54" s="169" t="s">
        <v>71</v>
      </c>
      <c r="D54" s="169"/>
      <c r="E54" s="169"/>
      <c r="F54" s="169"/>
      <c r="G54" s="12">
        <f>G53</f>
        <v>0.4</v>
      </c>
      <c r="H54" s="12">
        <f t="shared" ref="H54:K54" si="6">H53</f>
        <v>0.2</v>
      </c>
      <c r="I54" s="12">
        <f t="shared" si="6"/>
        <v>0</v>
      </c>
      <c r="J54" s="12">
        <f t="shared" si="6"/>
        <v>0.2</v>
      </c>
      <c r="K54" s="12">
        <f t="shared" si="6"/>
        <v>0.2</v>
      </c>
      <c r="L54" s="12"/>
      <c r="M54" s="12"/>
      <c r="N54" s="12"/>
      <c r="O54" s="12"/>
    </row>
    <row r="55" spans="1:16" ht="13.5" customHeight="1" x14ac:dyDescent="0.2">
      <c r="A55" s="37" t="s">
        <v>9</v>
      </c>
      <c r="B55" s="37"/>
      <c r="C55" s="125" t="s">
        <v>14</v>
      </c>
      <c r="D55" s="125"/>
      <c r="E55" s="125"/>
      <c r="F55" s="125"/>
      <c r="G55" s="13">
        <f>G54+G44+G48</f>
        <v>2.5</v>
      </c>
      <c r="H55" s="13">
        <f>H54+H44+H48</f>
        <v>4.7</v>
      </c>
      <c r="I55" s="13">
        <f>I54+I44+I48</f>
        <v>0</v>
      </c>
      <c r="J55" s="13">
        <f>J54+J44+J48</f>
        <v>0.4</v>
      </c>
      <c r="K55" s="13">
        <f>K54+K44+K48</f>
        <v>0.4</v>
      </c>
      <c r="L55" s="14"/>
      <c r="M55" s="14"/>
      <c r="N55" s="14"/>
      <c r="O55" s="14"/>
    </row>
    <row r="56" spans="1:16" ht="19.5" customHeight="1" x14ac:dyDescent="0.2">
      <c r="A56" s="126" t="s">
        <v>100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6" ht="19.5" customHeight="1" x14ac:dyDescent="0.2">
      <c r="A57" s="37" t="s">
        <v>49</v>
      </c>
      <c r="B57" s="155" t="s">
        <v>9</v>
      </c>
      <c r="C57" s="120" t="s">
        <v>160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6" ht="15" customHeight="1" x14ac:dyDescent="0.2">
      <c r="A58" s="160" t="s">
        <v>49</v>
      </c>
      <c r="B58" s="161" t="s">
        <v>9</v>
      </c>
      <c r="C58" s="162" t="s">
        <v>9</v>
      </c>
      <c r="D58" s="170" t="s">
        <v>72</v>
      </c>
      <c r="E58" s="178"/>
      <c r="F58" s="171" t="s">
        <v>70</v>
      </c>
      <c r="G58" s="58">
        <v>0.9</v>
      </c>
      <c r="H58" s="58">
        <v>1.5</v>
      </c>
      <c r="I58" s="59"/>
      <c r="J58" s="58">
        <v>1.5</v>
      </c>
      <c r="K58" s="58">
        <v>1.5</v>
      </c>
      <c r="L58" s="57" t="s">
        <v>83</v>
      </c>
      <c r="M58" s="43"/>
      <c r="N58" s="43"/>
      <c r="O58" s="43"/>
    </row>
    <row r="59" spans="1:16" ht="19.5" customHeight="1" x14ac:dyDescent="0.2">
      <c r="A59" s="160"/>
      <c r="B59" s="161"/>
      <c r="C59" s="162"/>
      <c r="D59" s="170"/>
      <c r="E59" s="179"/>
      <c r="F59" s="107" t="s">
        <v>144</v>
      </c>
      <c r="G59" s="58">
        <v>2</v>
      </c>
      <c r="H59" s="58"/>
      <c r="I59" s="59"/>
      <c r="J59" s="58"/>
      <c r="K59" s="58"/>
      <c r="L59" s="57" t="s">
        <v>136</v>
      </c>
      <c r="M59" s="43"/>
      <c r="N59" s="43"/>
      <c r="O59" s="43"/>
    </row>
    <row r="60" spans="1:16" ht="22.5" customHeight="1" x14ac:dyDescent="0.2">
      <c r="A60" s="160" t="s">
        <v>49</v>
      </c>
      <c r="B60" s="161" t="s">
        <v>9</v>
      </c>
      <c r="C60" s="162" t="s">
        <v>48</v>
      </c>
      <c r="D60" s="175" t="s">
        <v>73</v>
      </c>
      <c r="E60" s="179"/>
      <c r="F60" s="171" t="s">
        <v>92</v>
      </c>
      <c r="G60" s="58"/>
      <c r="H60" s="58">
        <v>858</v>
      </c>
      <c r="I60" s="52"/>
      <c r="J60" s="43"/>
      <c r="K60" s="43"/>
      <c r="L60" s="57" t="s">
        <v>138</v>
      </c>
      <c r="M60" s="43"/>
      <c r="N60" s="43"/>
      <c r="O60" s="43"/>
    </row>
    <row r="61" spans="1:16" ht="33" customHeight="1" x14ac:dyDescent="0.2">
      <c r="A61" s="160"/>
      <c r="B61" s="161"/>
      <c r="C61" s="162"/>
      <c r="D61" s="176"/>
      <c r="E61" s="179"/>
      <c r="F61" s="107" t="s">
        <v>113</v>
      </c>
      <c r="G61" s="58">
        <v>16</v>
      </c>
      <c r="H61" s="58"/>
      <c r="I61" s="59"/>
      <c r="J61" s="58"/>
      <c r="K61" s="58"/>
      <c r="L61" s="57" t="s">
        <v>128</v>
      </c>
      <c r="M61" s="43"/>
      <c r="N61" s="43"/>
      <c r="O61" s="43"/>
    </row>
    <row r="62" spans="1:16" ht="23.25" customHeight="1" x14ac:dyDescent="0.2">
      <c r="A62" s="160"/>
      <c r="B62" s="161"/>
      <c r="C62" s="162"/>
      <c r="D62" s="176"/>
      <c r="E62" s="179"/>
      <c r="F62" s="171" t="s">
        <v>74</v>
      </c>
      <c r="G62" s="76"/>
      <c r="H62" s="76"/>
      <c r="I62" s="52"/>
      <c r="J62" s="43"/>
      <c r="K62" s="58">
        <v>34.799999999999997</v>
      </c>
      <c r="L62" s="57" t="s">
        <v>86</v>
      </c>
      <c r="M62" s="43"/>
      <c r="N62" s="43"/>
      <c r="O62" s="58">
        <v>885</v>
      </c>
    </row>
    <row r="63" spans="1:16" ht="16.5" customHeight="1" x14ac:dyDescent="0.2">
      <c r="A63" s="160"/>
      <c r="B63" s="161"/>
      <c r="C63" s="172"/>
      <c r="D63" s="176"/>
      <c r="E63" s="179"/>
      <c r="F63" s="171" t="s">
        <v>74</v>
      </c>
      <c r="G63" s="58">
        <v>300</v>
      </c>
      <c r="H63" s="76"/>
      <c r="I63" s="52"/>
      <c r="J63" s="58">
        <v>910</v>
      </c>
      <c r="K63" s="58"/>
      <c r="L63" s="57" t="s">
        <v>148</v>
      </c>
      <c r="M63" s="43"/>
      <c r="N63" s="43"/>
      <c r="O63" s="43"/>
    </row>
    <row r="64" spans="1:16" ht="13.5" customHeight="1" x14ac:dyDescent="0.2">
      <c r="A64" s="160"/>
      <c r="B64" s="161"/>
      <c r="C64" s="172"/>
      <c r="D64" s="177"/>
      <c r="E64" s="180"/>
      <c r="F64" s="9" t="s">
        <v>12</v>
      </c>
      <c r="G64" s="10">
        <f>SUM(G58:G63)</f>
        <v>318.89999999999998</v>
      </c>
      <c r="H64" s="10">
        <f>SUM(H58:H63)</f>
        <v>859.5</v>
      </c>
      <c r="I64" s="10">
        <f>SUM(I58:I63)</f>
        <v>0</v>
      </c>
      <c r="J64" s="10">
        <f>SUM(J58:J63)</f>
        <v>911.5</v>
      </c>
      <c r="K64" s="10">
        <f>SUM(K58:K63)</f>
        <v>36.299999999999997</v>
      </c>
      <c r="L64" s="10"/>
      <c r="M64" s="10"/>
      <c r="N64" s="10"/>
      <c r="O64" s="10"/>
    </row>
    <row r="65" spans="1:15" ht="12" customHeight="1" x14ac:dyDescent="0.2">
      <c r="A65" s="160"/>
      <c r="B65" s="161"/>
      <c r="C65" s="173" t="s">
        <v>71</v>
      </c>
      <c r="D65" s="173"/>
      <c r="E65" s="173"/>
      <c r="F65" s="173"/>
      <c r="G65" s="12">
        <f>G64</f>
        <v>318.89999999999998</v>
      </c>
      <c r="H65" s="12">
        <f t="shared" ref="H65:K65" si="7">H64</f>
        <v>859.5</v>
      </c>
      <c r="I65" s="12">
        <f t="shared" si="7"/>
        <v>0</v>
      </c>
      <c r="J65" s="12">
        <f t="shared" si="7"/>
        <v>911.5</v>
      </c>
      <c r="K65" s="12">
        <f t="shared" si="7"/>
        <v>36.299999999999997</v>
      </c>
      <c r="L65" s="12"/>
      <c r="M65" s="12"/>
      <c r="N65" s="12"/>
      <c r="O65" s="12"/>
    </row>
    <row r="66" spans="1:15" ht="15.75" customHeight="1" x14ac:dyDescent="0.2">
      <c r="A66" s="37" t="s">
        <v>49</v>
      </c>
      <c r="B66" s="155" t="s">
        <v>48</v>
      </c>
      <c r="C66" s="120" t="s">
        <v>101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ht="14.25" customHeight="1" x14ac:dyDescent="0.2">
      <c r="A67" s="160" t="s">
        <v>49</v>
      </c>
      <c r="B67" s="161" t="s">
        <v>48</v>
      </c>
      <c r="C67" s="162" t="s">
        <v>9</v>
      </c>
      <c r="D67" s="174" t="s">
        <v>102</v>
      </c>
      <c r="E67" s="192"/>
      <c r="F67" s="171" t="s">
        <v>70</v>
      </c>
      <c r="G67" s="58">
        <v>0.3</v>
      </c>
      <c r="H67" s="58">
        <v>1</v>
      </c>
      <c r="I67" s="52"/>
      <c r="J67" s="43"/>
      <c r="K67" s="43"/>
      <c r="L67" s="64" t="s">
        <v>85</v>
      </c>
      <c r="M67" s="43"/>
      <c r="N67" s="43"/>
      <c r="O67" s="43"/>
    </row>
    <row r="68" spans="1:15" ht="12" customHeight="1" x14ac:dyDescent="0.2">
      <c r="A68" s="160"/>
      <c r="B68" s="161"/>
      <c r="C68" s="162"/>
      <c r="D68" s="174"/>
      <c r="E68" s="193"/>
      <c r="F68" s="107" t="s">
        <v>113</v>
      </c>
      <c r="G68" s="58">
        <v>8.6</v>
      </c>
      <c r="H68" s="58"/>
      <c r="I68" s="59"/>
      <c r="J68" s="58"/>
      <c r="K68" s="58"/>
      <c r="L68" s="57" t="s">
        <v>127</v>
      </c>
      <c r="M68" s="43"/>
      <c r="N68" s="43"/>
      <c r="O68" s="43"/>
    </row>
    <row r="69" spans="1:15" ht="24.75" customHeight="1" x14ac:dyDescent="0.2">
      <c r="A69" s="160" t="s">
        <v>49</v>
      </c>
      <c r="B69" s="161" t="s">
        <v>48</v>
      </c>
      <c r="C69" s="161" t="s">
        <v>48</v>
      </c>
      <c r="D69" s="190" t="s">
        <v>161</v>
      </c>
      <c r="E69" s="193"/>
      <c r="F69" s="171" t="s">
        <v>105</v>
      </c>
      <c r="G69" s="75"/>
      <c r="H69" s="76"/>
      <c r="I69" s="52"/>
      <c r="J69" s="43"/>
      <c r="K69" s="58">
        <v>30</v>
      </c>
      <c r="L69" s="57" t="s">
        <v>84</v>
      </c>
      <c r="M69" s="43"/>
      <c r="N69" s="43"/>
      <c r="O69" s="43"/>
    </row>
    <row r="70" spans="1:15" ht="9.75" customHeight="1" x14ac:dyDescent="0.2">
      <c r="A70" s="160"/>
      <c r="B70" s="161"/>
      <c r="C70" s="168"/>
      <c r="D70" s="191"/>
      <c r="E70" s="194"/>
      <c r="F70" s="9" t="s">
        <v>12</v>
      </c>
      <c r="G70" s="10">
        <f>SUM(G67:G69)</f>
        <v>8.9</v>
      </c>
      <c r="H70" s="10">
        <f>SUM(H67:H69)</f>
        <v>1</v>
      </c>
      <c r="I70" s="10">
        <f>SUM(I67:I69)</f>
        <v>0</v>
      </c>
      <c r="J70" s="10">
        <f>SUM(J67:J69)</f>
        <v>0</v>
      </c>
      <c r="K70" s="10">
        <f>SUM(K67:K69)</f>
        <v>30</v>
      </c>
      <c r="L70" s="10"/>
      <c r="M70" s="10"/>
      <c r="N70" s="10"/>
      <c r="O70" s="10"/>
    </row>
    <row r="71" spans="1:15" ht="11.25" customHeight="1" x14ac:dyDescent="0.2">
      <c r="A71" s="160"/>
      <c r="B71" s="161"/>
      <c r="C71" s="169" t="s">
        <v>71</v>
      </c>
      <c r="D71" s="169"/>
      <c r="E71" s="169"/>
      <c r="F71" s="169"/>
      <c r="G71" s="12">
        <f>G70</f>
        <v>8.9</v>
      </c>
      <c r="H71" s="12">
        <f t="shared" ref="H71:K71" si="8">H70</f>
        <v>1</v>
      </c>
      <c r="I71" s="12">
        <f t="shared" si="8"/>
        <v>0</v>
      </c>
      <c r="J71" s="12">
        <f t="shared" si="8"/>
        <v>0</v>
      </c>
      <c r="K71" s="12">
        <f t="shared" si="8"/>
        <v>30</v>
      </c>
      <c r="L71" s="12"/>
      <c r="M71" s="12"/>
      <c r="N71" s="12"/>
      <c r="O71" s="12"/>
    </row>
    <row r="72" spans="1:15" ht="12" customHeight="1" x14ac:dyDescent="0.2">
      <c r="A72" s="37" t="s">
        <v>9</v>
      </c>
      <c r="B72" s="37"/>
      <c r="C72" s="125" t="s">
        <v>14</v>
      </c>
      <c r="D72" s="125"/>
      <c r="E72" s="125"/>
      <c r="F72" s="125"/>
      <c r="G72" s="13">
        <f>G63+G71+G65</f>
        <v>627.79999999999995</v>
      </c>
      <c r="H72" s="13">
        <f>H63+H71+H65</f>
        <v>860.5</v>
      </c>
      <c r="I72" s="13">
        <f>I63+I71+I65</f>
        <v>0</v>
      </c>
      <c r="J72" s="13">
        <f>J71+J65</f>
        <v>911.5</v>
      </c>
      <c r="K72" s="13">
        <f>K63+K71+K65</f>
        <v>66.3</v>
      </c>
      <c r="L72" s="14"/>
      <c r="M72" s="14"/>
      <c r="N72" s="14"/>
      <c r="O72" s="14"/>
    </row>
    <row r="73" spans="1:15" ht="13.5" customHeight="1" x14ac:dyDescent="0.2">
      <c r="A73" s="15"/>
      <c r="B73" s="109"/>
      <c r="C73" s="119" t="s">
        <v>15</v>
      </c>
      <c r="D73" s="119"/>
      <c r="E73" s="119"/>
      <c r="F73" s="119"/>
      <c r="G73" s="16">
        <f>G72+G55+G38</f>
        <v>1471.3999999999999</v>
      </c>
      <c r="H73" s="16">
        <f>H72+H55+H38</f>
        <v>1827.3</v>
      </c>
      <c r="I73" s="16">
        <f>I72+I55+I38</f>
        <v>0</v>
      </c>
      <c r="J73" s="16">
        <f>J72+J55+J38</f>
        <v>1920.5</v>
      </c>
      <c r="K73" s="16">
        <f>K72+K55+K38</f>
        <v>1138.9000000000001</v>
      </c>
      <c r="L73" s="17"/>
      <c r="M73" s="17"/>
      <c r="N73" s="17"/>
      <c r="O73" s="17"/>
    </row>
    <row r="74" spans="1:15" ht="10.5" customHeight="1" x14ac:dyDescent="0.2">
      <c r="A74" s="19"/>
      <c r="B74" s="19"/>
      <c r="C74" s="19"/>
      <c r="D74" s="19"/>
      <c r="E74" s="68"/>
      <c r="F74" s="34"/>
      <c r="G74" s="34"/>
      <c r="H74" s="34"/>
      <c r="I74" s="34"/>
      <c r="J74" s="35"/>
      <c r="K74" s="3"/>
      <c r="L74" s="4"/>
      <c r="M74" s="4"/>
      <c r="N74" s="4"/>
      <c r="O74" s="4"/>
    </row>
    <row r="75" spans="1:15" ht="14.25" customHeight="1" x14ac:dyDescent="0.2">
      <c r="A75" s="19"/>
      <c r="B75" s="19"/>
      <c r="C75" s="19"/>
      <c r="D75" s="19"/>
      <c r="E75" s="69"/>
      <c r="F75" s="91" t="s">
        <v>50</v>
      </c>
      <c r="G75" s="92">
        <f>G16+G28+G46</f>
        <v>584.70000000000005</v>
      </c>
      <c r="H75" s="92">
        <f>H16+H28+H46</f>
        <v>657.4</v>
      </c>
      <c r="I75" s="92">
        <f>I16+I28+I46</f>
        <v>0</v>
      </c>
      <c r="J75" s="92">
        <f>J16+J28+J46</f>
        <v>689.7</v>
      </c>
      <c r="K75" s="92">
        <f>K16+K28+K46</f>
        <v>740.2</v>
      </c>
      <c r="L75" s="93" t="s">
        <v>103</v>
      </c>
      <c r="M75" s="61"/>
      <c r="N75" s="4"/>
      <c r="O75" s="4"/>
    </row>
    <row r="76" spans="1:15" ht="12" customHeight="1" x14ac:dyDescent="0.2">
      <c r="A76" s="19"/>
      <c r="B76" s="19"/>
      <c r="C76" s="19"/>
      <c r="D76" s="19"/>
      <c r="E76" s="69"/>
      <c r="F76" s="91" t="s">
        <v>145</v>
      </c>
      <c r="G76" s="92">
        <f>G17</f>
        <v>1.1000000000000001</v>
      </c>
      <c r="H76" s="92">
        <f t="shared" ref="H76:K76" si="9">H17</f>
        <v>0</v>
      </c>
      <c r="I76" s="92">
        <f t="shared" si="9"/>
        <v>0</v>
      </c>
      <c r="J76" s="92">
        <f t="shared" si="9"/>
        <v>0</v>
      </c>
      <c r="K76" s="92">
        <f t="shared" si="9"/>
        <v>0</v>
      </c>
      <c r="L76" s="93" t="s">
        <v>131</v>
      </c>
      <c r="M76" s="61"/>
      <c r="N76" s="4"/>
      <c r="O76" s="4"/>
    </row>
    <row r="77" spans="1:15" ht="12.75" customHeight="1" x14ac:dyDescent="0.2">
      <c r="A77" s="19"/>
      <c r="B77" s="19"/>
      <c r="C77" s="19"/>
      <c r="D77" s="19"/>
      <c r="E77" s="69"/>
      <c r="F77" s="91" t="s">
        <v>50</v>
      </c>
      <c r="G77" s="92">
        <f>G18+G29</f>
        <v>55.199999999999996</v>
      </c>
      <c r="H77" s="92">
        <f>H18+H29</f>
        <v>54.3</v>
      </c>
      <c r="I77" s="92">
        <f>I18+I29</f>
        <v>0</v>
      </c>
      <c r="J77" s="92">
        <f>J18+J29</f>
        <v>56.9</v>
      </c>
      <c r="K77" s="92">
        <f>K18+K29</f>
        <v>57.9</v>
      </c>
      <c r="L77" s="93" t="s">
        <v>104</v>
      </c>
      <c r="M77" s="61"/>
      <c r="N77" s="4"/>
      <c r="O77" s="4"/>
    </row>
    <row r="78" spans="1:15" ht="12" customHeight="1" x14ac:dyDescent="0.2">
      <c r="A78" s="19"/>
      <c r="B78" s="19"/>
      <c r="C78" s="19"/>
      <c r="D78" s="19"/>
      <c r="E78" s="69"/>
      <c r="F78" s="91" t="s">
        <v>52</v>
      </c>
      <c r="G78" s="92">
        <f>G19</f>
        <v>1.1000000000000001</v>
      </c>
      <c r="H78" s="92">
        <f>H19</f>
        <v>1.3</v>
      </c>
      <c r="I78" s="92">
        <f>I19</f>
        <v>0</v>
      </c>
      <c r="J78" s="92">
        <f>J19</f>
        <v>1.3</v>
      </c>
      <c r="K78" s="92">
        <f>K19</f>
        <v>1.3</v>
      </c>
      <c r="L78" s="93" t="s">
        <v>150</v>
      </c>
      <c r="M78" s="61"/>
      <c r="N78" s="4"/>
      <c r="O78" s="4"/>
    </row>
    <row r="79" spans="1:15" ht="12" customHeight="1" x14ac:dyDescent="0.2">
      <c r="A79" s="19"/>
      <c r="B79" s="19"/>
      <c r="C79" s="19"/>
      <c r="D79" s="19"/>
      <c r="E79" s="69"/>
      <c r="F79" s="91" t="s">
        <v>51</v>
      </c>
      <c r="G79" s="92">
        <f>G21+G30</f>
        <v>165.3</v>
      </c>
      <c r="H79" s="92">
        <f>H21+H30</f>
        <v>243.6</v>
      </c>
      <c r="I79" s="92">
        <f>I21+I30</f>
        <v>0</v>
      </c>
      <c r="J79" s="92">
        <f>J21+J30</f>
        <v>251.8</v>
      </c>
      <c r="K79" s="92">
        <f>K21+K30</f>
        <v>269.2</v>
      </c>
      <c r="L79" s="95" t="s">
        <v>151</v>
      </c>
      <c r="M79" s="61"/>
      <c r="N79" s="4"/>
      <c r="O79" s="4"/>
    </row>
    <row r="80" spans="1:15" ht="11.25" customHeight="1" x14ac:dyDescent="0.2">
      <c r="A80" s="19"/>
      <c r="B80" s="19"/>
      <c r="C80" s="19"/>
      <c r="D80" s="19"/>
      <c r="E80" s="69"/>
      <c r="F80" s="91" t="s">
        <v>51</v>
      </c>
      <c r="G80" s="92">
        <f>G22</f>
        <v>6.1</v>
      </c>
      <c r="H80" s="92">
        <f>H22</f>
        <v>0</v>
      </c>
      <c r="I80" s="92">
        <f>I22</f>
        <v>0</v>
      </c>
      <c r="J80" s="92">
        <f>J22</f>
        <v>0</v>
      </c>
      <c r="K80" s="92">
        <f>K22</f>
        <v>0</v>
      </c>
      <c r="L80" s="95" t="s">
        <v>129</v>
      </c>
      <c r="M80" s="61"/>
      <c r="N80" s="4"/>
      <c r="O80" s="4"/>
    </row>
    <row r="81" spans="1:16" ht="14.25" customHeight="1" x14ac:dyDescent="0.2">
      <c r="A81" s="19"/>
      <c r="B81" s="19"/>
      <c r="C81" s="19"/>
      <c r="D81" s="19"/>
      <c r="E81" s="69"/>
      <c r="F81" s="91" t="s">
        <v>113</v>
      </c>
      <c r="G81" s="92">
        <f>G61</f>
        <v>16</v>
      </c>
      <c r="H81" s="92">
        <f>H61</f>
        <v>0</v>
      </c>
      <c r="I81" s="92">
        <f>I61</f>
        <v>0</v>
      </c>
      <c r="J81" s="92">
        <f>J61</f>
        <v>0</v>
      </c>
      <c r="K81" s="92">
        <f>K61</f>
        <v>0</v>
      </c>
      <c r="L81" s="95" t="s">
        <v>129</v>
      </c>
      <c r="M81" s="61"/>
      <c r="N81" s="4"/>
      <c r="O81" s="4"/>
    </row>
    <row r="82" spans="1:16" ht="14.25" customHeight="1" x14ac:dyDescent="0.2">
      <c r="A82" s="19"/>
      <c r="B82" s="19"/>
      <c r="C82" s="19"/>
      <c r="D82" s="19"/>
      <c r="E82" s="69"/>
      <c r="F82" s="91" t="s">
        <v>113</v>
      </c>
      <c r="G82" s="92">
        <f>G59+G68</f>
        <v>10.6</v>
      </c>
      <c r="H82" s="92">
        <f>H59+H68</f>
        <v>0</v>
      </c>
      <c r="I82" s="92">
        <f>I59+I68</f>
        <v>0</v>
      </c>
      <c r="J82" s="92">
        <f>J59+J68</f>
        <v>0</v>
      </c>
      <c r="K82" s="92">
        <f>K59+K68</f>
        <v>0</v>
      </c>
      <c r="L82" s="95" t="s">
        <v>143</v>
      </c>
      <c r="M82" s="61"/>
      <c r="N82" s="4"/>
      <c r="O82" s="4"/>
    </row>
    <row r="83" spans="1:16" ht="12" customHeight="1" x14ac:dyDescent="0.2">
      <c r="A83" s="19"/>
      <c r="B83" s="19"/>
      <c r="C83" s="19"/>
      <c r="D83" s="19"/>
      <c r="E83" s="69"/>
      <c r="F83" s="91" t="s">
        <v>51</v>
      </c>
      <c r="G83" s="105">
        <f t="shared" ref="G83:K84" si="10">G23</f>
        <v>0</v>
      </c>
      <c r="H83" s="105">
        <f t="shared" si="10"/>
        <v>1.7</v>
      </c>
      <c r="I83" s="105">
        <f t="shared" si="10"/>
        <v>0</v>
      </c>
      <c r="J83" s="105">
        <f t="shared" si="10"/>
        <v>1.7</v>
      </c>
      <c r="K83" s="105">
        <f t="shared" si="10"/>
        <v>1.7</v>
      </c>
      <c r="L83" s="106" t="s">
        <v>124</v>
      </c>
      <c r="M83" s="61"/>
      <c r="N83" s="4"/>
      <c r="O83" s="4"/>
    </row>
    <row r="84" spans="1:16" ht="11.25" customHeight="1" x14ac:dyDescent="0.2">
      <c r="A84" s="19"/>
      <c r="B84" s="19"/>
      <c r="C84" s="19"/>
      <c r="D84" s="19"/>
      <c r="E84" s="69"/>
      <c r="F84" s="91" t="s">
        <v>53</v>
      </c>
      <c r="G84" s="92">
        <f t="shared" si="10"/>
        <v>0.3</v>
      </c>
      <c r="H84" s="92">
        <f t="shared" si="10"/>
        <v>1.6</v>
      </c>
      <c r="I84" s="92">
        <f t="shared" si="10"/>
        <v>0</v>
      </c>
      <c r="J84" s="92">
        <f t="shared" si="10"/>
        <v>1.7</v>
      </c>
      <c r="K84" s="92">
        <f t="shared" si="10"/>
        <v>1.7</v>
      </c>
      <c r="L84" s="93" t="s">
        <v>106</v>
      </c>
      <c r="M84" s="61"/>
      <c r="N84" s="4"/>
      <c r="O84" s="4"/>
    </row>
    <row r="85" spans="1:16" ht="12" customHeight="1" x14ac:dyDescent="0.2">
      <c r="A85" s="19"/>
      <c r="B85" s="19"/>
      <c r="C85" s="19"/>
      <c r="D85" s="19"/>
      <c r="E85" s="69"/>
      <c r="F85" s="91" t="s">
        <v>112</v>
      </c>
      <c r="G85" s="92">
        <f>G60</f>
        <v>0</v>
      </c>
      <c r="H85" s="92">
        <f t="shared" ref="H85:K85" si="11">H60</f>
        <v>858</v>
      </c>
      <c r="I85" s="92">
        <f t="shared" si="11"/>
        <v>0</v>
      </c>
      <c r="J85" s="92">
        <f t="shared" si="11"/>
        <v>0</v>
      </c>
      <c r="K85" s="92">
        <f t="shared" si="11"/>
        <v>0</v>
      </c>
      <c r="L85" s="93" t="s">
        <v>107</v>
      </c>
      <c r="M85" s="61"/>
      <c r="N85" s="4"/>
      <c r="O85" s="4"/>
    </row>
    <row r="86" spans="1:16" ht="12" customHeight="1" x14ac:dyDescent="0.2">
      <c r="A86" s="19"/>
      <c r="B86" s="19"/>
      <c r="C86" s="19"/>
      <c r="D86" s="19"/>
      <c r="E86" s="69"/>
      <c r="F86" s="91" t="s">
        <v>70</v>
      </c>
      <c r="G86" s="92">
        <f>G34+G35+G47+G52+G58+G67+G41</f>
        <v>1.5000000000000002</v>
      </c>
      <c r="H86" s="92">
        <f>H34+H35+H47+H52+H58+H67+H41</f>
        <v>3.6</v>
      </c>
      <c r="I86" s="92">
        <f>I34+I35+I47+I52+I58+I67+I41</f>
        <v>0</v>
      </c>
      <c r="J86" s="92">
        <f>J34+J35+J47+J52+J58+J67+J41</f>
        <v>2.1</v>
      </c>
      <c r="K86" s="92">
        <f>K34+K35+K47+K52+K58+K67+K41</f>
        <v>2.1</v>
      </c>
      <c r="L86" s="94"/>
      <c r="M86" s="61"/>
      <c r="N86" s="4"/>
      <c r="O86" s="4"/>
    </row>
    <row r="87" spans="1:16" ht="10.5" customHeight="1" x14ac:dyDescent="0.2">
      <c r="A87" s="19"/>
      <c r="B87" s="19"/>
      <c r="C87" s="19"/>
      <c r="D87" s="19"/>
      <c r="E87" s="69"/>
      <c r="F87" s="91" t="s">
        <v>108</v>
      </c>
      <c r="G87" s="92">
        <f>G31+G32</f>
        <v>28.799999999999997</v>
      </c>
      <c r="H87" s="92">
        <f>H31+H32</f>
        <v>3.8</v>
      </c>
      <c r="I87" s="92">
        <f>I31+I32</f>
        <v>0</v>
      </c>
      <c r="J87" s="92">
        <f>J31+J32</f>
        <v>5.3</v>
      </c>
      <c r="K87" s="92">
        <f>K31+K32</f>
        <v>0</v>
      </c>
      <c r="L87" s="95" t="s">
        <v>126</v>
      </c>
      <c r="M87" s="61"/>
      <c r="N87" s="4"/>
      <c r="O87" s="4"/>
    </row>
    <row r="88" spans="1:16" ht="11.25" customHeight="1" x14ac:dyDescent="0.2">
      <c r="A88" s="19"/>
      <c r="B88" s="19"/>
      <c r="C88" s="19"/>
      <c r="D88" s="19"/>
      <c r="E88" s="69"/>
      <c r="F88" s="91" t="s">
        <v>111</v>
      </c>
      <c r="G88" s="92">
        <f>G42+G50+G51+G41</f>
        <v>0.7</v>
      </c>
      <c r="H88" s="92">
        <f>H42+H50+H51</f>
        <v>2</v>
      </c>
      <c r="I88" s="92">
        <f>I42+I50+I51+I41</f>
        <v>0</v>
      </c>
      <c r="J88" s="92">
        <f>J42+J50+J51+J41</f>
        <v>0</v>
      </c>
      <c r="K88" s="92">
        <f>K42+K50+K51+K41</f>
        <v>0</v>
      </c>
      <c r="L88" s="93" t="s">
        <v>109</v>
      </c>
      <c r="M88" s="61"/>
      <c r="N88" s="4"/>
      <c r="O88" s="4"/>
    </row>
    <row r="89" spans="1:16" ht="14.25" customHeight="1" x14ac:dyDescent="0.2">
      <c r="A89" s="19"/>
      <c r="B89" s="19"/>
      <c r="C89" s="19"/>
      <c r="D89" s="19"/>
      <c r="E89" s="69"/>
      <c r="F89" s="91" t="s">
        <v>105</v>
      </c>
      <c r="G89" s="92">
        <f>G69</f>
        <v>0</v>
      </c>
      <c r="H89" s="92">
        <f>H69</f>
        <v>0</v>
      </c>
      <c r="I89" s="92">
        <f>I69</f>
        <v>0</v>
      </c>
      <c r="J89" s="92">
        <f>J69</f>
        <v>0</v>
      </c>
      <c r="K89" s="92">
        <f>K69</f>
        <v>30</v>
      </c>
      <c r="L89" s="95" t="s">
        <v>139</v>
      </c>
      <c r="M89" s="61"/>
      <c r="N89" s="4"/>
      <c r="O89" s="4"/>
    </row>
    <row r="90" spans="1:16" ht="9.75" customHeight="1" x14ac:dyDescent="0.2">
      <c r="A90" s="19"/>
      <c r="B90" s="19"/>
      <c r="C90" s="19"/>
      <c r="D90" s="19"/>
      <c r="E90" s="69"/>
      <c r="F90" s="91" t="s">
        <v>74</v>
      </c>
      <c r="G90" s="92">
        <f>G69+G62+G63</f>
        <v>300</v>
      </c>
      <c r="H90" s="92">
        <f t="shared" ref="H90:K90" si="12">H69+H62+H63</f>
        <v>0</v>
      </c>
      <c r="I90" s="92">
        <f t="shared" si="12"/>
        <v>0</v>
      </c>
      <c r="J90" s="92">
        <f t="shared" si="12"/>
        <v>910</v>
      </c>
      <c r="K90" s="92">
        <f t="shared" si="12"/>
        <v>64.8</v>
      </c>
      <c r="L90" s="148" t="s">
        <v>149</v>
      </c>
      <c r="M90" s="149"/>
      <c r="N90" s="149"/>
      <c r="O90" s="4"/>
    </row>
    <row r="91" spans="1:16" ht="10.5" customHeight="1" x14ac:dyDescent="0.2">
      <c r="A91" s="19"/>
      <c r="B91" s="19"/>
      <c r="C91" s="19"/>
      <c r="D91" s="19"/>
      <c r="E91" s="69"/>
      <c r="F91" s="96" t="s">
        <v>110</v>
      </c>
      <c r="G91" s="97">
        <f>SUM(G75:G90)</f>
        <v>1171.4000000000001</v>
      </c>
      <c r="H91" s="97">
        <f>SUM(H75:H90)</f>
        <v>1827.3</v>
      </c>
      <c r="I91" s="97">
        <f>SUM(I75:I90)</f>
        <v>0</v>
      </c>
      <c r="J91" s="97">
        <f>SUM(J75:J90)</f>
        <v>1920.5</v>
      </c>
      <c r="K91" s="97">
        <f>SUM(K75:K90)</f>
        <v>1168.8999999999999</v>
      </c>
      <c r="L91" s="98"/>
      <c r="M91" s="61"/>
      <c r="N91" s="4"/>
      <c r="O91" s="4"/>
    </row>
    <row r="92" spans="1:16" ht="20.100000000000001" customHeight="1" x14ac:dyDescent="0.2">
      <c r="A92" s="19"/>
      <c r="B92" s="19"/>
      <c r="C92" s="19"/>
      <c r="D92" s="19"/>
      <c r="E92" s="69"/>
      <c r="F92" s="19"/>
      <c r="G92" s="19"/>
      <c r="H92" s="19"/>
      <c r="I92" s="19"/>
      <c r="J92" s="23"/>
      <c r="K92" s="3"/>
      <c r="L92" s="4"/>
      <c r="M92" s="4"/>
      <c r="N92" s="4"/>
      <c r="O92" s="4"/>
    </row>
    <row r="93" spans="1:16" ht="3" hidden="1" customHeight="1" x14ac:dyDescent="0.2">
      <c r="A93" s="22"/>
      <c r="B93" s="22"/>
      <c r="C93" s="22"/>
      <c r="D93" s="22"/>
      <c r="E93" s="71"/>
      <c r="F93" s="22"/>
      <c r="G93" s="22"/>
      <c r="H93" s="22"/>
      <c r="I93" s="24"/>
      <c r="J93" s="24"/>
      <c r="K93" s="23"/>
      <c r="L93" s="21"/>
      <c r="M93" s="21"/>
      <c r="N93" s="21"/>
      <c r="O93" s="21"/>
      <c r="P93" s="21"/>
    </row>
    <row r="94" spans="1:16" ht="19.5" customHeight="1" x14ac:dyDescent="0.2">
      <c r="A94" s="137" t="s">
        <v>16</v>
      </c>
      <c r="B94" s="137"/>
      <c r="C94" s="137"/>
      <c r="D94" s="137"/>
      <c r="E94" s="137"/>
      <c r="F94" s="137"/>
      <c r="G94" s="137"/>
      <c r="H94" s="137"/>
      <c r="I94" s="137"/>
      <c r="J94" s="137"/>
      <c r="K94" s="23"/>
      <c r="L94" s="138"/>
      <c r="M94" s="138"/>
      <c r="N94" s="138"/>
      <c r="O94" s="138"/>
      <c r="P94" s="138"/>
    </row>
    <row r="95" spans="1:16" ht="19.5" customHeight="1" x14ac:dyDescent="0.2">
      <c r="A95" s="129" t="s">
        <v>17</v>
      </c>
      <c r="B95" s="129"/>
      <c r="C95" s="129"/>
      <c r="D95" s="129"/>
      <c r="E95" s="129"/>
      <c r="F95" s="129"/>
      <c r="G95" s="129"/>
      <c r="H95" s="129"/>
      <c r="I95" s="129"/>
      <c r="J95" s="129"/>
      <c r="K95" s="23"/>
      <c r="L95" s="3"/>
      <c r="M95" s="4"/>
      <c r="N95" s="4"/>
      <c r="O95" s="4"/>
      <c r="P95" s="4"/>
    </row>
    <row r="96" spans="1:16" ht="12.75" customHeight="1" x14ac:dyDescent="0.2">
      <c r="A96" s="25"/>
      <c r="B96" s="25"/>
      <c r="C96" s="26"/>
      <c r="D96" s="27"/>
      <c r="E96" s="72"/>
      <c r="F96" s="27"/>
      <c r="G96" s="27"/>
      <c r="H96" s="28"/>
      <c r="I96" s="130" t="s">
        <v>10</v>
      </c>
      <c r="J96" s="130"/>
      <c r="K96" s="29"/>
      <c r="L96" s="30"/>
    </row>
    <row r="97" spans="1:12" ht="12.95" customHeight="1" x14ac:dyDescent="0.2">
      <c r="A97" s="127" t="s">
        <v>18</v>
      </c>
      <c r="B97" s="127"/>
      <c r="C97" s="127"/>
      <c r="D97" s="127"/>
      <c r="E97" s="127"/>
      <c r="F97" s="127"/>
      <c r="G97" s="127"/>
      <c r="H97" s="128" t="s">
        <v>140</v>
      </c>
      <c r="I97" s="118" t="s">
        <v>141</v>
      </c>
      <c r="J97" s="118" t="s">
        <v>142</v>
      </c>
      <c r="K97" s="118"/>
      <c r="L97" s="30"/>
    </row>
    <row r="98" spans="1:12" ht="62.25" customHeight="1" x14ac:dyDescent="0.2">
      <c r="A98" s="127"/>
      <c r="B98" s="127"/>
      <c r="C98" s="127"/>
      <c r="D98" s="127"/>
      <c r="E98" s="127"/>
      <c r="F98" s="127"/>
      <c r="G98" s="127"/>
      <c r="H98" s="128"/>
      <c r="I98" s="118"/>
      <c r="J98" s="118"/>
      <c r="K98" s="118"/>
      <c r="L98" s="30"/>
    </row>
    <row r="99" spans="1:12" ht="18" customHeight="1" x14ac:dyDescent="0.2">
      <c r="A99" s="31" t="s">
        <v>19</v>
      </c>
      <c r="B99" s="114" t="s">
        <v>20</v>
      </c>
      <c r="C99" s="114"/>
      <c r="D99" s="114"/>
      <c r="E99" s="114"/>
      <c r="F99" s="114"/>
      <c r="G99" s="114"/>
      <c r="H99" s="82">
        <f>H100+H101+H102+H103+H104+H105+H106+H107+H108+H109+H110</f>
        <v>835.40000000000009</v>
      </c>
      <c r="I99" s="82">
        <f>I100+I101+I102+I103+I104+I105+I106+I107+I108+I109+I110</f>
        <v>1821.6999999999998</v>
      </c>
      <c r="J99" s="110"/>
      <c r="K99" s="110"/>
      <c r="L99" s="3"/>
    </row>
    <row r="100" spans="1:12" ht="21" customHeight="1" x14ac:dyDescent="0.2">
      <c r="A100" s="32" t="s">
        <v>21</v>
      </c>
      <c r="B100" s="131" t="s">
        <v>22</v>
      </c>
      <c r="C100" s="131"/>
      <c r="D100" s="131"/>
      <c r="E100" s="131"/>
      <c r="F100" s="131"/>
      <c r="G100" s="131"/>
      <c r="H100" s="99">
        <f>G79</f>
        <v>165.3</v>
      </c>
      <c r="I100" s="99">
        <f>H79</f>
        <v>243.6</v>
      </c>
      <c r="J100" s="112"/>
      <c r="K100" s="112"/>
      <c r="L100" s="3"/>
    </row>
    <row r="101" spans="1:12" ht="18.75" customHeight="1" x14ac:dyDescent="0.2">
      <c r="A101" s="33" t="s">
        <v>23</v>
      </c>
      <c r="B101" s="113" t="s">
        <v>24</v>
      </c>
      <c r="C101" s="113"/>
      <c r="D101" s="113"/>
      <c r="E101" s="113"/>
      <c r="F101" s="113"/>
      <c r="G101" s="113"/>
      <c r="H101" s="100"/>
      <c r="I101" s="101"/>
      <c r="J101" s="118"/>
      <c r="K101" s="118"/>
      <c r="L101" s="3"/>
    </row>
    <row r="102" spans="1:12" ht="18" customHeight="1" x14ac:dyDescent="0.2">
      <c r="A102" s="33" t="s">
        <v>25</v>
      </c>
      <c r="B102" s="113" t="s">
        <v>26</v>
      </c>
      <c r="C102" s="113"/>
      <c r="D102" s="113"/>
      <c r="E102" s="113"/>
      <c r="F102" s="113"/>
      <c r="G102" s="113"/>
      <c r="H102" s="101"/>
      <c r="I102" s="101"/>
      <c r="J102" s="112"/>
      <c r="K102" s="112"/>
      <c r="L102" s="3"/>
    </row>
    <row r="103" spans="1:12" ht="19.5" customHeight="1" x14ac:dyDescent="0.2">
      <c r="A103" s="33" t="s">
        <v>27</v>
      </c>
      <c r="B103" s="132" t="s">
        <v>28</v>
      </c>
      <c r="C103" s="132"/>
      <c r="D103" s="132"/>
      <c r="E103" s="132"/>
      <c r="F103" s="132"/>
      <c r="G103" s="132"/>
      <c r="H103" s="102">
        <f>G75+G77+G78</f>
        <v>641.00000000000011</v>
      </c>
      <c r="I103" s="103">
        <f>H75+H77+H78</f>
        <v>712.99999999999989</v>
      </c>
      <c r="J103" s="118"/>
      <c r="K103" s="118"/>
      <c r="L103" s="3"/>
    </row>
    <row r="104" spans="1:12" ht="18.75" customHeight="1" x14ac:dyDescent="0.2">
      <c r="A104" s="33" t="s">
        <v>29</v>
      </c>
      <c r="B104" s="113" t="s">
        <v>30</v>
      </c>
      <c r="C104" s="113"/>
      <c r="D104" s="113"/>
      <c r="E104" s="113"/>
      <c r="F104" s="113"/>
      <c r="G104" s="113"/>
      <c r="H104" s="83"/>
      <c r="I104" s="84"/>
      <c r="J104" s="112"/>
      <c r="K104" s="112"/>
      <c r="L104" s="3"/>
    </row>
    <row r="105" spans="1:12" ht="15" customHeight="1" x14ac:dyDescent="0.2">
      <c r="A105" s="33" t="s">
        <v>31</v>
      </c>
      <c r="B105" s="113" t="s">
        <v>32</v>
      </c>
      <c r="C105" s="113"/>
      <c r="D105" s="113"/>
      <c r="E105" s="113"/>
      <c r="F105" s="113"/>
      <c r="G105" s="113"/>
      <c r="H105" s="101">
        <f>G89</f>
        <v>0</v>
      </c>
      <c r="I105" s="101">
        <f>H89</f>
        <v>0</v>
      </c>
      <c r="J105" s="112"/>
      <c r="K105" s="112"/>
      <c r="L105" s="3"/>
    </row>
    <row r="106" spans="1:12" ht="20.25" customHeight="1" x14ac:dyDescent="0.2">
      <c r="A106" s="33" t="s">
        <v>33</v>
      </c>
      <c r="B106" s="113" t="s">
        <v>34</v>
      </c>
      <c r="C106" s="113"/>
      <c r="D106" s="113"/>
      <c r="E106" s="113"/>
      <c r="F106" s="113"/>
      <c r="G106" s="113"/>
      <c r="H106" s="102">
        <f>G85</f>
        <v>0</v>
      </c>
      <c r="I106" s="103">
        <f>H85</f>
        <v>858</v>
      </c>
      <c r="J106" s="112"/>
      <c r="K106" s="112"/>
      <c r="L106" s="3"/>
    </row>
    <row r="107" spans="1:12" ht="17.25" customHeight="1" x14ac:dyDescent="0.2">
      <c r="A107" s="33" t="s">
        <v>35</v>
      </c>
      <c r="B107" s="113" t="s">
        <v>36</v>
      </c>
      <c r="C107" s="113"/>
      <c r="D107" s="113"/>
      <c r="E107" s="113"/>
      <c r="F107" s="113"/>
      <c r="G107" s="113"/>
      <c r="H107" s="83"/>
      <c r="I107" s="84"/>
      <c r="J107" s="112"/>
      <c r="K107" s="112"/>
      <c r="L107" s="3"/>
    </row>
    <row r="108" spans="1:12" ht="18" customHeight="1" x14ac:dyDescent="0.2">
      <c r="A108" s="33" t="s">
        <v>37</v>
      </c>
      <c r="B108" s="113" t="s">
        <v>38</v>
      </c>
      <c r="C108" s="113"/>
      <c r="D108" s="113"/>
      <c r="E108" s="113"/>
      <c r="F108" s="113"/>
      <c r="G108" s="113"/>
      <c r="H108" s="99">
        <f>G87</f>
        <v>28.799999999999997</v>
      </c>
      <c r="I108" s="99">
        <f>H87</f>
        <v>3.8</v>
      </c>
      <c r="J108" s="112"/>
      <c r="K108" s="112"/>
      <c r="L108" s="3"/>
    </row>
    <row r="109" spans="1:12" ht="18" customHeight="1" x14ac:dyDescent="0.2">
      <c r="A109" s="33" t="s">
        <v>39</v>
      </c>
      <c r="B109" s="113" t="s">
        <v>40</v>
      </c>
      <c r="C109" s="113"/>
      <c r="D109" s="113"/>
      <c r="E109" s="113"/>
      <c r="F109" s="113"/>
      <c r="G109" s="113"/>
      <c r="H109" s="101">
        <f>G84+G23</f>
        <v>0.3</v>
      </c>
      <c r="I109" s="101">
        <f>H84+H23</f>
        <v>3.3</v>
      </c>
      <c r="J109" s="112"/>
      <c r="K109" s="112"/>
      <c r="L109" s="3"/>
    </row>
    <row r="110" spans="1:12" ht="19.5" customHeight="1" x14ac:dyDescent="0.2">
      <c r="A110" s="33" t="s">
        <v>41</v>
      </c>
      <c r="B110" s="113" t="s">
        <v>42</v>
      </c>
      <c r="C110" s="113"/>
      <c r="D110" s="113"/>
      <c r="E110" s="113"/>
      <c r="F110" s="113"/>
      <c r="G110" s="113"/>
      <c r="H110" s="83"/>
      <c r="I110" s="84"/>
      <c r="J110" s="112"/>
      <c r="K110" s="112"/>
      <c r="L110" s="3"/>
    </row>
    <row r="111" spans="1:12" ht="22.7" customHeight="1" x14ac:dyDescent="0.2">
      <c r="A111" s="31" t="s">
        <v>43</v>
      </c>
      <c r="B111" s="114" t="s">
        <v>44</v>
      </c>
      <c r="C111" s="114"/>
      <c r="D111" s="114"/>
      <c r="E111" s="114"/>
      <c r="F111" s="114"/>
      <c r="G111" s="114"/>
      <c r="H111" s="85">
        <f>G86+G88+G90+G82+G81+G76+G80</f>
        <v>336.00000000000006</v>
      </c>
      <c r="I111" s="85">
        <f>H86+H88+H90+H82+H81+H76+H80</f>
        <v>5.6</v>
      </c>
      <c r="J111" s="110"/>
      <c r="K111" s="110"/>
      <c r="L111" s="3"/>
    </row>
    <row r="112" spans="1:12" ht="15" customHeight="1" x14ac:dyDescent="0.2">
      <c r="A112" s="115" t="s">
        <v>45</v>
      </c>
      <c r="B112" s="116"/>
      <c r="C112" s="116"/>
      <c r="D112" s="116"/>
      <c r="E112" s="116"/>
      <c r="F112" s="116"/>
      <c r="G112" s="117"/>
      <c r="H112" s="86">
        <f>H99+H111</f>
        <v>1171.4000000000001</v>
      </c>
      <c r="I112" s="86">
        <f>I99+I111</f>
        <v>1827.2999999999997</v>
      </c>
      <c r="J112" s="111"/>
      <c r="K112" s="111"/>
    </row>
    <row r="113" spans="4:8" x14ac:dyDescent="0.2">
      <c r="D113" s="4"/>
      <c r="E113" s="70"/>
      <c r="F113" s="4"/>
      <c r="G113" s="4"/>
    </row>
    <row r="114" spans="4:8" x14ac:dyDescent="0.2">
      <c r="D114" s="36"/>
      <c r="E114" s="73"/>
      <c r="F114" s="36"/>
      <c r="G114" s="36"/>
      <c r="H114" s="36"/>
    </row>
  </sheetData>
  <sheetProtection selectLockedCells="1" selectUnlockedCells="1"/>
  <mergeCells count="102">
    <mergeCell ref="D18:D20"/>
    <mergeCell ref="D21:D25"/>
    <mergeCell ref="D16:D17"/>
    <mergeCell ref="D28:D33"/>
    <mergeCell ref="E28:E33"/>
    <mergeCell ref="E34:E36"/>
    <mergeCell ref="D42:D43"/>
    <mergeCell ref="D69:D70"/>
    <mergeCell ref="E67:E70"/>
    <mergeCell ref="D60:D64"/>
    <mergeCell ref="E58:E64"/>
    <mergeCell ref="D52:D53"/>
    <mergeCell ref="E50:E53"/>
    <mergeCell ref="E41:E43"/>
    <mergeCell ref="L90:N90"/>
    <mergeCell ref="D58:D59"/>
    <mergeCell ref="D67:D68"/>
    <mergeCell ref="C15:O15"/>
    <mergeCell ref="E16:E25"/>
    <mergeCell ref="C49:O49"/>
    <mergeCell ref="D50:D51"/>
    <mergeCell ref="A39:O39"/>
    <mergeCell ref="C40:O40"/>
    <mergeCell ref="C26:F26"/>
    <mergeCell ref="C44:F44"/>
    <mergeCell ref="C45:O45"/>
    <mergeCell ref="E46:E47"/>
    <mergeCell ref="C48:F48"/>
    <mergeCell ref="A3:O3"/>
    <mergeCell ref="A7:O7"/>
    <mergeCell ref="A12:O12"/>
    <mergeCell ref="A13:O13"/>
    <mergeCell ref="B14:O14"/>
    <mergeCell ref="J9:J11"/>
    <mergeCell ref="K9:K11"/>
    <mergeCell ref="N8:O8"/>
    <mergeCell ref="L10:L11"/>
    <mergeCell ref="M10:O10"/>
    <mergeCell ref="A5:O5"/>
    <mergeCell ref="K1:O1"/>
    <mergeCell ref="K2:O2"/>
    <mergeCell ref="A4:O4"/>
    <mergeCell ref="D6:H6"/>
    <mergeCell ref="A94:J94"/>
    <mergeCell ref="L94:P94"/>
    <mergeCell ref="A9:A11"/>
    <mergeCell ref="B9:B11"/>
    <mergeCell ref="C9:C11"/>
    <mergeCell ref="D9:D11"/>
    <mergeCell ref="E9:E11"/>
    <mergeCell ref="F9:F11"/>
    <mergeCell ref="L9:O9"/>
    <mergeCell ref="G9:G11"/>
    <mergeCell ref="H9:H11"/>
    <mergeCell ref="I9:I11"/>
    <mergeCell ref="A97:G98"/>
    <mergeCell ref="H97:H98"/>
    <mergeCell ref="I97:I98"/>
    <mergeCell ref="B107:G107"/>
    <mergeCell ref="A95:J95"/>
    <mergeCell ref="I96:J96"/>
    <mergeCell ref="B99:G99"/>
    <mergeCell ref="B100:G100"/>
    <mergeCell ref="B101:G101"/>
    <mergeCell ref="B102:G102"/>
    <mergeCell ref="B103:G103"/>
    <mergeCell ref="C73:F73"/>
    <mergeCell ref="C27:O27"/>
    <mergeCell ref="D34:D36"/>
    <mergeCell ref="C37:F37"/>
    <mergeCell ref="C38:F38"/>
    <mergeCell ref="A56:O56"/>
    <mergeCell ref="C57:O57"/>
    <mergeCell ref="C54:F54"/>
    <mergeCell ref="C55:F55"/>
    <mergeCell ref="C72:F72"/>
    <mergeCell ref="C66:O66"/>
    <mergeCell ref="C65:F65"/>
    <mergeCell ref="C71:F71"/>
    <mergeCell ref="B109:G109"/>
    <mergeCell ref="B110:G110"/>
    <mergeCell ref="B111:G111"/>
    <mergeCell ref="A112:G112"/>
    <mergeCell ref="J97:K98"/>
    <mergeCell ref="J99:K99"/>
    <mergeCell ref="J100:K100"/>
    <mergeCell ref="J101:K101"/>
    <mergeCell ref="J102:K102"/>
    <mergeCell ref="J103:K103"/>
    <mergeCell ref="J104:K104"/>
    <mergeCell ref="J105:K105"/>
    <mergeCell ref="B104:G104"/>
    <mergeCell ref="B105:G105"/>
    <mergeCell ref="B106:G106"/>
    <mergeCell ref="B108:G108"/>
    <mergeCell ref="J111:K111"/>
    <mergeCell ref="J112:K112"/>
    <mergeCell ref="J106:K106"/>
    <mergeCell ref="J107:K107"/>
    <mergeCell ref="J108:K108"/>
    <mergeCell ref="J109:K109"/>
    <mergeCell ref="J110:K110"/>
  </mergeCells>
  <phoneticPr fontId="28" type="noConversion"/>
  <pageMargins left="0.74803149606299213" right="0.31496062992125984" top="0.78740157480314965" bottom="0.39370078740157483" header="0.51181102362204722" footer="0.51181102362204722"/>
  <pageSetup paperSize="9" firstPageNumber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2018-01-08T13:53:21Z</cp:lastPrinted>
  <dcterms:created xsi:type="dcterms:W3CDTF">2014-08-25T08:08:11Z</dcterms:created>
  <dcterms:modified xsi:type="dcterms:W3CDTF">2018-01-08T13:57:40Z</dcterms:modified>
</cp:coreProperties>
</file>